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angel\Dropbox\ricerca\TOMASI\probabilistic\LAVORO ACCETTATO\"/>
    </mc:Choice>
  </mc:AlternateContent>
  <xr:revisionPtr revIDLastSave="0" documentId="13_ncr:1_{1848E516-5239-42FA-8614-D9883CF161B5}" xr6:coauthVersionLast="47" xr6:coauthVersionMax="47" xr10:uidLastSave="{00000000-0000-0000-0000-000000000000}"/>
  <bookViews>
    <workbookView xWindow="-108" yWindow="-108" windowWidth="23256" windowHeight="12456" xr2:uid="{E1FC29AE-685B-451D-909A-3CE2B5893026}"/>
  </bookViews>
  <sheets>
    <sheet name="dat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5" l="1"/>
  <c r="N28" i="5"/>
  <c r="AB28" i="5" s="1"/>
  <c r="N29" i="5"/>
  <c r="AB29" i="5" s="1"/>
  <c r="N30" i="5"/>
  <c r="N31" i="5"/>
  <c r="AB31" i="5" s="1"/>
  <c r="N32" i="5"/>
  <c r="AC32" i="5" s="1"/>
  <c r="N33" i="5"/>
  <c r="N34" i="5"/>
  <c r="AC34" i="5" s="1"/>
  <c r="N35" i="5"/>
  <c r="N36" i="5"/>
  <c r="AB36" i="5" s="1"/>
  <c r="N37" i="5"/>
  <c r="AC37" i="5" s="1"/>
  <c r="N38" i="5"/>
  <c r="AC38" i="5" s="1"/>
  <c r="N39" i="5"/>
  <c r="N40" i="5"/>
  <c r="AC40" i="5" s="1"/>
  <c r="N41" i="5"/>
  <c r="N42" i="5"/>
  <c r="AC42" i="5" s="1"/>
  <c r="N43" i="5"/>
  <c r="AB43" i="5" s="1"/>
  <c r="N44" i="5"/>
  <c r="AB44" i="5" s="1"/>
  <c r="N45" i="5"/>
  <c r="N46" i="5"/>
  <c r="AC46" i="5" s="1"/>
  <c r="N47" i="5"/>
  <c r="N48" i="5"/>
  <c r="AC48" i="5" s="1"/>
  <c r="N49" i="5"/>
  <c r="AB49" i="5" s="1"/>
  <c r="N50" i="5"/>
  <c r="AB50" i="5" s="1"/>
  <c r="N26" i="5"/>
  <c r="AB26" i="5" s="1"/>
  <c r="N25" i="5"/>
  <c r="AB25" i="5" s="1"/>
  <c r="N22" i="5"/>
  <c r="N23" i="5"/>
  <c r="AC23" i="5" s="1"/>
  <c r="N24" i="5"/>
  <c r="AB24" i="5" s="1"/>
  <c r="N21" i="5"/>
  <c r="AB21" i="5" s="1"/>
  <c r="N20" i="5"/>
  <c r="AB20" i="5" s="1"/>
  <c r="N19" i="5"/>
  <c r="AC19" i="5" s="1"/>
  <c r="N18" i="5"/>
  <c r="AC18" i="5" s="1"/>
  <c r="AC20" i="5"/>
  <c r="N17" i="5"/>
  <c r="AB17" i="5" s="1"/>
  <c r="N3" i="5"/>
  <c r="AC3" i="5" s="1"/>
  <c r="N4" i="5"/>
  <c r="AC4" i="5" s="1"/>
  <c r="N5" i="5"/>
  <c r="AC5" i="5" s="1"/>
  <c r="N6" i="5"/>
  <c r="AB6" i="5" s="1"/>
  <c r="N7" i="5"/>
  <c r="AC7" i="5" s="1"/>
  <c r="N8" i="5"/>
  <c r="AB8" i="5" s="1"/>
  <c r="N9" i="5"/>
  <c r="N10" i="5"/>
  <c r="AC10" i="5" s="1"/>
  <c r="N11" i="5"/>
  <c r="AB11" i="5" s="1"/>
  <c r="N12" i="5"/>
  <c r="AC12" i="5" s="1"/>
  <c r="N13" i="5"/>
  <c r="AB13" i="5" s="1"/>
  <c r="N14" i="5"/>
  <c r="AB14" i="5" s="1"/>
  <c r="N15" i="5"/>
  <c r="N16" i="5"/>
  <c r="AC16" i="5" s="1"/>
  <c r="N2" i="5"/>
  <c r="AB3" i="5"/>
  <c r="AB5" i="5"/>
  <c r="AB9" i="5"/>
  <c r="AC9" i="5"/>
  <c r="AA10" i="5"/>
  <c r="AC11" i="5"/>
  <c r="AB15" i="5"/>
  <c r="AC15" i="5"/>
  <c r="AB16" i="5"/>
  <c r="AA20" i="5"/>
  <c r="AC21" i="5"/>
  <c r="AB22" i="5"/>
  <c r="AC22" i="5"/>
  <c r="AC26" i="5"/>
  <c r="AB27" i="5"/>
  <c r="AC27" i="5"/>
  <c r="AC29" i="5"/>
  <c r="AB30" i="5"/>
  <c r="AC30" i="5"/>
  <c r="AB32" i="5"/>
  <c r="AB33" i="5"/>
  <c r="AC33" i="5"/>
  <c r="AB34" i="5"/>
  <c r="AB35" i="5"/>
  <c r="AD35" i="5" s="1"/>
  <c r="AE35" i="5" s="1"/>
  <c r="AF35" i="5" s="1"/>
  <c r="AG35" i="5" s="1"/>
  <c r="AC35" i="5"/>
  <c r="AB37" i="5"/>
  <c r="AB38" i="5"/>
  <c r="AB39" i="5"/>
  <c r="AC39" i="5"/>
  <c r="AB41" i="5"/>
  <c r="AC41" i="5"/>
  <c r="AA42" i="5"/>
  <c r="AB45" i="5"/>
  <c r="AD45" i="5" s="1"/>
  <c r="AE45" i="5" s="1"/>
  <c r="AF45" i="5" s="1"/>
  <c r="AG45" i="5" s="1"/>
  <c r="AC45" i="5"/>
  <c r="AB47" i="5"/>
  <c r="AC47" i="5"/>
  <c r="AB48" i="5"/>
  <c r="Z3" i="5"/>
  <c r="AA3" i="5" s="1"/>
  <c r="AI3" i="5"/>
  <c r="Z4" i="5"/>
  <c r="AA4" i="5" s="1"/>
  <c r="AI4" i="5"/>
  <c r="Z5" i="5"/>
  <c r="AA5" i="5" s="1"/>
  <c r="AI5" i="5"/>
  <c r="Z6" i="5"/>
  <c r="AA6" i="5" s="1"/>
  <c r="AI6" i="5"/>
  <c r="Z7" i="5"/>
  <c r="AA7" i="5" s="1"/>
  <c r="AI7" i="5"/>
  <c r="Z8" i="5"/>
  <c r="AA8" i="5" s="1"/>
  <c r="AI8" i="5"/>
  <c r="Z9" i="5"/>
  <c r="AA9" i="5" s="1"/>
  <c r="AI9" i="5"/>
  <c r="Z10" i="5"/>
  <c r="AI10" i="5"/>
  <c r="Z11" i="5"/>
  <c r="AA11" i="5" s="1"/>
  <c r="AI11" i="5"/>
  <c r="Z12" i="5"/>
  <c r="AA12" i="5" s="1"/>
  <c r="AI12" i="5"/>
  <c r="Z13" i="5"/>
  <c r="AA13" i="5" s="1"/>
  <c r="AI13" i="5"/>
  <c r="Z14" i="5"/>
  <c r="AA14" i="5" s="1"/>
  <c r="AI14" i="5"/>
  <c r="Z15" i="5"/>
  <c r="AA15" i="5" s="1"/>
  <c r="AI15" i="5"/>
  <c r="Z16" i="5"/>
  <c r="AA16" i="5" s="1"/>
  <c r="AI16" i="5"/>
  <c r="Z17" i="5"/>
  <c r="AA17" i="5" s="1"/>
  <c r="AI17" i="5"/>
  <c r="AJ17" i="5"/>
  <c r="AL17" i="5" s="1"/>
  <c r="Z18" i="5"/>
  <c r="AA18" i="5" s="1"/>
  <c r="AI18" i="5"/>
  <c r="AJ18" i="5"/>
  <c r="AL18" i="5" s="1"/>
  <c r="Z19" i="5"/>
  <c r="AA19" i="5" s="1"/>
  <c r="AI19" i="5"/>
  <c r="AJ19" i="5"/>
  <c r="AL19" i="5" s="1"/>
  <c r="Z20" i="5"/>
  <c r="AI20" i="5"/>
  <c r="AJ20" i="5"/>
  <c r="AL20" i="5" s="1"/>
  <c r="Z21" i="5"/>
  <c r="AA21" i="5" s="1"/>
  <c r="AI21" i="5"/>
  <c r="AJ21" i="5"/>
  <c r="AL21" i="5" s="1"/>
  <c r="Z22" i="5"/>
  <c r="AA22" i="5" s="1"/>
  <c r="AI22" i="5"/>
  <c r="AJ22" i="5"/>
  <c r="AL22" i="5" s="1"/>
  <c r="Z23" i="5"/>
  <c r="AA23" i="5" s="1"/>
  <c r="AI23" i="5"/>
  <c r="AJ23" i="5"/>
  <c r="AL23" i="5" s="1"/>
  <c r="Z24" i="5"/>
  <c r="AA24" i="5" s="1"/>
  <c r="AI24" i="5"/>
  <c r="AJ24" i="5"/>
  <c r="AL24" i="5"/>
  <c r="Z25" i="5"/>
  <c r="AA25" i="5" s="1"/>
  <c r="AI25" i="5"/>
  <c r="AJ25" i="5"/>
  <c r="AL25" i="5" s="1"/>
  <c r="Z26" i="5"/>
  <c r="AA26" i="5" s="1"/>
  <c r="AI26" i="5"/>
  <c r="AJ26" i="5"/>
  <c r="AL26" i="5" s="1"/>
  <c r="Z27" i="5"/>
  <c r="AA27" i="5" s="1"/>
  <c r="AI27" i="5"/>
  <c r="AJ27" i="5"/>
  <c r="AL27" i="5" s="1"/>
  <c r="Z28" i="5"/>
  <c r="AA28" i="5" s="1"/>
  <c r="AI28" i="5"/>
  <c r="AJ28" i="5"/>
  <c r="AL28" i="5" s="1"/>
  <c r="Z29" i="5"/>
  <c r="AA29" i="5" s="1"/>
  <c r="AI29" i="5"/>
  <c r="AJ29" i="5"/>
  <c r="AL29" i="5" s="1"/>
  <c r="Z30" i="5"/>
  <c r="AA30" i="5" s="1"/>
  <c r="AI30" i="5"/>
  <c r="AJ30" i="5"/>
  <c r="AL30" i="5" s="1"/>
  <c r="Z31" i="5"/>
  <c r="AA31" i="5" s="1"/>
  <c r="AI31" i="5"/>
  <c r="AJ31" i="5"/>
  <c r="AL31" i="5" s="1"/>
  <c r="Z32" i="5"/>
  <c r="AA32" i="5" s="1"/>
  <c r="AI32" i="5"/>
  <c r="AJ32" i="5"/>
  <c r="AL32" i="5" s="1"/>
  <c r="Z33" i="5"/>
  <c r="AA33" i="5" s="1"/>
  <c r="AI33" i="5"/>
  <c r="AJ33" i="5"/>
  <c r="AL33" i="5" s="1"/>
  <c r="Z34" i="5"/>
  <c r="AA34" i="5" s="1"/>
  <c r="AI34" i="5"/>
  <c r="AJ34" i="5"/>
  <c r="AL34" i="5" s="1"/>
  <c r="Z35" i="5"/>
  <c r="AA35" i="5" s="1"/>
  <c r="AI35" i="5"/>
  <c r="AJ35" i="5"/>
  <c r="AL35" i="5" s="1"/>
  <c r="Z36" i="5"/>
  <c r="AA36" i="5" s="1"/>
  <c r="AI36" i="5"/>
  <c r="AJ36" i="5"/>
  <c r="AL36" i="5" s="1"/>
  <c r="Z37" i="5"/>
  <c r="AA37" i="5" s="1"/>
  <c r="AI37" i="5"/>
  <c r="AJ37" i="5"/>
  <c r="AL37" i="5" s="1"/>
  <c r="Z38" i="5"/>
  <c r="AA38" i="5" s="1"/>
  <c r="AI38" i="5"/>
  <c r="AJ38" i="5"/>
  <c r="AL38" i="5" s="1"/>
  <c r="Z39" i="5"/>
  <c r="AA39" i="5" s="1"/>
  <c r="AI39" i="5"/>
  <c r="AJ39" i="5"/>
  <c r="AL39" i="5" s="1"/>
  <c r="Z40" i="5"/>
  <c r="AA40" i="5" s="1"/>
  <c r="AI40" i="5"/>
  <c r="AJ40" i="5"/>
  <c r="AL40" i="5" s="1"/>
  <c r="Z41" i="5"/>
  <c r="AA41" i="5" s="1"/>
  <c r="AI41" i="5"/>
  <c r="AJ41" i="5"/>
  <c r="AL41" i="5" s="1"/>
  <c r="Z42" i="5"/>
  <c r="AI42" i="5"/>
  <c r="AJ42" i="5"/>
  <c r="AL42" i="5" s="1"/>
  <c r="Z43" i="5"/>
  <c r="AA43" i="5" s="1"/>
  <c r="AI43" i="5"/>
  <c r="AJ43" i="5"/>
  <c r="AL43" i="5" s="1"/>
  <c r="Z44" i="5"/>
  <c r="AA44" i="5" s="1"/>
  <c r="AI44" i="5"/>
  <c r="AJ44" i="5"/>
  <c r="AL44" i="5" s="1"/>
  <c r="Z45" i="5"/>
  <c r="AA45" i="5" s="1"/>
  <c r="AI45" i="5"/>
  <c r="AJ45" i="5"/>
  <c r="AL45" i="5" s="1"/>
  <c r="Z46" i="5"/>
  <c r="AA46" i="5" s="1"/>
  <c r="AI46" i="5"/>
  <c r="AJ46" i="5"/>
  <c r="AL46" i="5" s="1"/>
  <c r="Z47" i="5"/>
  <c r="AA47" i="5" s="1"/>
  <c r="AI47" i="5"/>
  <c r="AJ47" i="5"/>
  <c r="AL47" i="5" s="1"/>
  <c r="Z48" i="5"/>
  <c r="AA48" i="5" s="1"/>
  <c r="AI48" i="5"/>
  <c r="AJ48" i="5"/>
  <c r="AL48" i="5" s="1"/>
  <c r="Z49" i="5"/>
  <c r="AA49" i="5" s="1"/>
  <c r="AI49" i="5"/>
  <c r="AJ49" i="5"/>
  <c r="AL49" i="5"/>
  <c r="Z50" i="5"/>
  <c r="AA50" i="5" s="1"/>
  <c r="AI50" i="5"/>
  <c r="AJ50" i="5"/>
  <c r="AL50" i="5" s="1"/>
  <c r="P16" i="5"/>
  <c r="O16" i="5"/>
  <c r="P15" i="5"/>
  <c r="O15" i="5"/>
  <c r="P14" i="5"/>
  <c r="O14" i="5"/>
  <c r="P13" i="5"/>
  <c r="O13" i="5"/>
  <c r="P12" i="5"/>
  <c r="O12" i="5"/>
  <c r="P11" i="5"/>
  <c r="O11" i="5"/>
  <c r="AJ11" i="5" s="1"/>
  <c r="AL11" i="5" s="1"/>
  <c r="P10" i="5"/>
  <c r="O10" i="5"/>
  <c r="P9" i="5"/>
  <c r="O9" i="5"/>
  <c r="P8" i="5"/>
  <c r="O8" i="5"/>
  <c r="P7" i="5"/>
  <c r="O7" i="5"/>
  <c r="P6" i="5"/>
  <c r="O6" i="5"/>
  <c r="P5" i="5"/>
  <c r="O5" i="5"/>
  <c r="AJ5" i="5" s="1"/>
  <c r="AL5" i="5" s="1"/>
  <c r="P4" i="5"/>
  <c r="O4" i="5"/>
  <c r="P3" i="5"/>
  <c r="O3" i="5"/>
  <c r="AI2" i="5"/>
  <c r="Z2" i="5"/>
  <c r="AA2" i="5" s="1"/>
  <c r="P2" i="5"/>
  <c r="O2" i="5"/>
  <c r="AB2" i="5"/>
  <c r="AB46" i="5" l="1"/>
  <c r="AD46" i="5" s="1"/>
  <c r="AE46" i="5" s="1"/>
  <c r="AF46" i="5" s="1"/>
  <c r="AG46" i="5" s="1"/>
  <c r="AB19" i="5"/>
  <c r="AD19" i="5" s="1"/>
  <c r="AE19" i="5" s="1"/>
  <c r="AF19" i="5" s="1"/>
  <c r="AG19" i="5" s="1"/>
  <c r="AC14" i="5"/>
  <c r="AC8" i="5"/>
  <c r="AB4" i="5"/>
  <c r="AD4" i="5" s="1"/>
  <c r="AE4" i="5" s="1"/>
  <c r="AF4" i="5" s="1"/>
  <c r="AG4" i="5" s="1"/>
  <c r="AH4" i="5" s="1"/>
  <c r="AK4" i="5" s="1"/>
  <c r="AC28" i="5"/>
  <c r="AD28" i="5" s="1"/>
  <c r="AE28" i="5" s="1"/>
  <c r="AF28" i="5" s="1"/>
  <c r="AG28" i="5" s="1"/>
  <c r="AH28" i="5" s="1"/>
  <c r="AK28" i="5" s="1"/>
  <c r="AC17" i="5"/>
  <c r="AB40" i="5"/>
  <c r="AD40" i="5" s="1"/>
  <c r="AE40" i="5" s="1"/>
  <c r="AF40" i="5" s="1"/>
  <c r="AG40" i="5" s="1"/>
  <c r="AH40" i="5" s="1"/>
  <c r="AK40" i="5" s="1"/>
  <c r="AD29" i="5"/>
  <c r="AE29" i="5" s="1"/>
  <c r="AF29" i="5" s="1"/>
  <c r="AG29" i="5" s="1"/>
  <c r="AJ7" i="5"/>
  <c r="AL7" i="5" s="1"/>
  <c r="AJ13" i="5"/>
  <c r="AL13" i="5" s="1"/>
  <c r="AC44" i="5"/>
  <c r="AD44" i="5" s="1"/>
  <c r="AE44" i="5" s="1"/>
  <c r="AF44" i="5" s="1"/>
  <c r="AG44" i="5" s="1"/>
  <c r="AH44" i="5" s="1"/>
  <c r="AK44" i="5" s="1"/>
  <c r="AD48" i="5"/>
  <c r="AE48" i="5" s="1"/>
  <c r="AF48" i="5" s="1"/>
  <c r="AG48" i="5" s="1"/>
  <c r="AD39" i="5"/>
  <c r="AE39" i="5" s="1"/>
  <c r="AF39" i="5" s="1"/>
  <c r="AG39" i="5" s="1"/>
  <c r="AH39" i="5" s="1"/>
  <c r="AK39" i="5" s="1"/>
  <c r="AD30" i="5"/>
  <c r="AE30" i="5" s="1"/>
  <c r="AF30" i="5" s="1"/>
  <c r="AG30" i="5" s="1"/>
  <c r="AH30" i="5" s="1"/>
  <c r="AK30" i="5" s="1"/>
  <c r="AD16" i="5"/>
  <c r="AE16" i="5" s="1"/>
  <c r="AF16" i="5" s="1"/>
  <c r="AG16" i="5" s="1"/>
  <c r="AH16" i="5" s="1"/>
  <c r="AK16" i="5" s="1"/>
  <c r="AJ3" i="5"/>
  <c r="AL3" i="5" s="1"/>
  <c r="AJ9" i="5"/>
  <c r="AL9" i="5" s="1"/>
  <c r="AJ15" i="5"/>
  <c r="AL15" i="5" s="1"/>
  <c r="AB42" i="5"/>
  <c r="AD42" i="5" s="1"/>
  <c r="AE42" i="5" s="1"/>
  <c r="AF42" i="5" s="1"/>
  <c r="AG42" i="5" s="1"/>
  <c r="AH42" i="5" s="1"/>
  <c r="AK42" i="5" s="1"/>
  <c r="AD33" i="5"/>
  <c r="AE33" i="5" s="1"/>
  <c r="AF33" i="5" s="1"/>
  <c r="AG33" i="5" s="1"/>
  <c r="AH33" i="5" s="1"/>
  <c r="AK33" i="5" s="1"/>
  <c r="AB12" i="5"/>
  <c r="AD12" i="5" s="1"/>
  <c r="AE12" i="5" s="1"/>
  <c r="AF12" i="5" s="1"/>
  <c r="AG12" i="5" s="1"/>
  <c r="AH12" i="5" s="1"/>
  <c r="AK12" i="5" s="1"/>
  <c r="AB10" i="5"/>
  <c r="AD10" i="5" s="1"/>
  <c r="AE10" i="5" s="1"/>
  <c r="AF10" i="5" s="1"/>
  <c r="AG10" i="5" s="1"/>
  <c r="AD8" i="5"/>
  <c r="AE8" i="5" s="1"/>
  <c r="AF8" i="5" s="1"/>
  <c r="AG8" i="5" s="1"/>
  <c r="AH8" i="5" s="1"/>
  <c r="AK8" i="5" s="1"/>
  <c r="AD17" i="5"/>
  <c r="AE17" i="5" s="1"/>
  <c r="AF17" i="5" s="1"/>
  <c r="AG17" i="5" s="1"/>
  <c r="AD3" i="5"/>
  <c r="AE3" i="5" s="1"/>
  <c r="AF3" i="5" s="1"/>
  <c r="AG3" i="5" s="1"/>
  <c r="AH3" i="5" s="1"/>
  <c r="AK3" i="5" s="1"/>
  <c r="AC43" i="5"/>
  <c r="AD43" i="5" s="1"/>
  <c r="AE43" i="5" s="1"/>
  <c r="AF43" i="5" s="1"/>
  <c r="AG43" i="5" s="1"/>
  <c r="AH43" i="5" s="1"/>
  <c r="AK43" i="5" s="1"/>
  <c r="AC49" i="5"/>
  <c r="AD49" i="5" s="1"/>
  <c r="AE49" i="5" s="1"/>
  <c r="AF49" i="5" s="1"/>
  <c r="AG49" i="5" s="1"/>
  <c r="AH49" i="5" s="1"/>
  <c r="AK49" i="5" s="1"/>
  <c r="AN49" i="5" s="1"/>
  <c r="AD41" i="5"/>
  <c r="AE41" i="5" s="1"/>
  <c r="AF41" i="5" s="1"/>
  <c r="AG41" i="5" s="1"/>
  <c r="AC36" i="5"/>
  <c r="AD36" i="5" s="1"/>
  <c r="AE36" i="5" s="1"/>
  <c r="AF36" i="5" s="1"/>
  <c r="AG36" i="5" s="1"/>
  <c r="AH36" i="5" s="1"/>
  <c r="AK36" i="5" s="1"/>
  <c r="AC24" i="5"/>
  <c r="AD24" i="5" s="1"/>
  <c r="AE24" i="5" s="1"/>
  <c r="AF24" i="5" s="1"/>
  <c r="AG24" i="5" s="1"/>
  <c r="AH24" i="5" s="1"/>
  <c r="AK24" i="5" s="1"/>
  <c r="AD11" i="5"/>
  <c r="AE11" i="5" s="1"/>
  <c r="AF11" i="5" s="1"/>
  <c r="AG11" i="5" s="1"/>
  <c r="AH11" i="5" s="1"/>
  <c r="AK11" i="5" s="1"/>
  <c r="AD37" i="5"/>
  <c r="AE37" i="5" s="1"/>
  <c r="AF37" i="5" s="1"/>
  <c r="AG37" i="5" s="1"/>
  <c r="AH37" i="5" s="1"/>
  <c r="AK37" i="5" s="1"/>
  <c r="AD22" i="5"/>
  <c r="AE22" i="5" s="1"/>
  <c r="AF22" i="5" s="1"/>
  <c r="AG22" i="5" s="1"/>
  <c r="AD47" i="5"/>
  <c r="AE47" i="5" s="1"/>
  <c r="AF47" i="5" s="1"/>
  <c r="AG47" i="5" s="1"/>
  <c r="AC31" i="5"/>
  <c r="AD31" i="5" s="1"/>
  <c r="AE31" i="5" s="1"/>
  <c r="AF31" i="5" s="1"/>
  <c r="AG31" i="5" s="1"/>
  <c r="AH31" i="5" s="1"/>
  <c r="AK31" i="5" s="1"/>
  <c r="AD27" i="5"/>
  <c r="AE27" i="5" s="1"/>
  <c r="AF27" i="5" s="1"/>
  <c r="AG27" i="5" s="1"/>
  <c r="AC6" i="5"/>
  <c r="AD6" i="5" s="1"/>
  <c r="AE6" i="5" s="1"/>
  <c r="AF6" i="5" s="1"/>
  <c r="AG6" i="5" s="1"/>
  <c r="AH6" i="5" s="1"/>
  <c r="AK6" i="5" s="1"/>
  <c r="AN6" i="5" s="1"/>
  <c r="AB7" i="5"/>
  <c r="AD7" i="5" s="1"/>
  <c r="AE7" i="5" s="1"/>
  <c r="AF7" i="5" s="1"/>
  <c r="AG7" i="5" s="1"/>
  <c r="AH7" i="5" s="1"/>
  <c r="AK7" i="5" s="1"/>
  <c r="AD21" i="5"/>
  <c r="AE21" i="5" s="1"/>
  <c r="AF21" i="5" s="1"/>
  <c r="AG21" i="5" s="1"/>
  <c r="AD26" i="5"/>
  <c r="AE26" i="5" s="1"/>
  <c r="AF26" i="5" s="1"/>
  <c r="AG26" i="5" s="1"/>
  <c r="AH26" i="5" s="1"/>
  <c r="AK26" i="5" s="1"/>
  <c r="AC50" i="5"/>
  <c r="AD50" i="5" s="1"/>
  <c r="AE50" i="5" s="1"/>
  <c r="AF50" i="5" s="1"/>
  <c r="AG50" i="5" s="1"/>
  <c r="AH50" i="5" s="1"/>
  <c r="AK50" i="5" s="1"/>
  <c r="AD38" i="5"/>
  <c r="AE38" i="5" s="1"/>
  <c r="AF38" i="5" s="1"/>
  <c r="AG38" i="5" s="1"/>
  <c r="AD34" i="5"/>
  <c r="AE34" i="5" s="1"/>
  <c r="AF34" i="5" s="1"/>
  <c r="AG34" i="5" s="1"/>
  <c r="AH34" i="5" s="1"/>
  <c r="AK34" i="5" s="1"/>
  <c r="AD32" i="5"/>
  <c r="AE32" i="5" s="1"/>
  <c r="AF32" i="5" s="1"/>
  <c r="AG32" i="5" s="1"/>
  <c r="AH32" i="5" s="1"/>
  <c r="AK32" i="5" s="1"/>
  <c r="AC25" i="5"/>
  <c r="AD25" i="5" s="1"/>
  <c r="AE25" i="5" s="1"/>
  <c r="AF25" i="5" s="1"/>
  <c r="AG25" i="5" s="1"/>
  <c r="AH25" i="5" s="1"/>
  <c r="AK25" i="5" s="1"/>
  <c r="AB23" i="5"/>
  <c r="AD23" i="5" s="1"/>
  <c r="AE23" i="5" s="1"/>
  <c r="AF23" i="5" s="1"/>
  <c r="AG23" i="5" s="1"/>
  <c r="AH23" i="5" s="1"/>
  <c r="AK23" i="5" s="1"/>
  <c r="AB18" i="5"/>
  <c r="AD18" i="5" s="1"/>
  <c r="AE18" i="5" s="1"/>
  <c r="AF18" i="5" s="1"/>
  <c r="AG18" i="5" s="1"/>
  <c r="AH18" i="5" s="1"/>
  <c r="AK18" i="5" s="1"/>
  <c r="AD20" i="5"/>
  <c r="AE20" i="5" s="1"/>
  <c r="AF20" i="5" s="1"/>
  <c r="AG20" i="5" s="1"/>
  <c r="AH20" i="5" s="1"/>
  <c r="AK20" i="5" s="1"/>
  <c r="AD5" i="5"/>
  <c r="AE5" i="5" s="1"/>
  <c r="AF5" i="5" s="1"/>
  <c r="AG5" i="5" s="1"/>
  <c r="AD14" i="5"/>
  <c r="AE14" i="5" s="1"/>
  <c r="AF14" i="5" s="1"/>
  <c r="AG14" i="5" s="1"/>
  <c r="AH14" i="5" s="1"/>
  <c r="AK14" i="5" s="1"/>
  <c r="AC13" i="5"/>
  <c r="AD13" i="5" s="1"/>
  <c r="AE13" i="5" s="1"/>
  <c r="AF13" i="5" s="1"/>
  <c r="AG13" i="5" s="1"/>
  <c r="AH13" i="5" s="1"/>
  <c r="AK13" i="5" s="1"/>
  <c r="AD15" i="5"/>
  <c r="AE15" i="5" s="1"/>
  <c r="AF15" i="5" s="1"/>
  <c r="AG15" i="5" s="1"/>
  <c r="AH15" i="5" s="1"/>
  <c r="AK15" i="5" s="1"/>
  <c r="AD9" i="5"/>
  <c r="AE9" i="5" s="1"/>
  <c r="AF9" i="5" s="1"/>
  <c r="AG9" i="5" s="1"/>
  <c r="AH9" i="5" s="1"/>
  <c r="AK9" i="5" s="1"/>
  <c r="AH41" i="5"/>
  <c r="AK41" i="5" s="1"/>
  <c r="AH27" i="5"/>
  <c r="AK27" i="5" s="1"/>
  <c r="AH45" i="5"/>
  <c r="AK45" i="5" s="1"/>
  <c r="AH48" i="5"/>
  <c r="AK48" i="5" s="1"/>
  <c r="AH47" i="5"/>
  <c r="AK47" i="5" s="1"/>
  <c r="AH35" i="5"/>
  <c r="AK35" i="5" s="1"/>
  <c r="AJ4" i="5"/>
  <c r="AL4" i="5" s="1"/>
  <c r="AJ6" i="5"/>
  <c r="AL6" i="5" s="1"/>
  <c r="AJ8" i="5"/>
  <c r="AL8" i="5" s="1"/>
  <c r="AJ10" i="5"/>
  <c r="AL10" i="5" s="1"/>
  <c r="AJ12" i="5"/>
  <c r="AL12" i="5" s="1"/>
  <c r="AJ14" i="5"/>
  <c r="AL14" i="5" s="1"/>
  <c r="AJ16" i="5"/>
  <c r="AL16" i="5" s="1"/>
  <c r="AH46" i="5"/>
  <c r="AK46" i="5" s="1"/>
  <c r="AH38" i="5"/>
  <c r="AK38" i="5" s="1"/>
  <c r="AH22" i="5"/>
  <c r="AK22" i="5" s="1"/>
  <c r="AH10" i="5"/>
  <c r="AK10" i="5" s="1"/>
  <c r="AH17" i="5"/>
  <c r="AK17" i="5" s="1"/>
  <c r="AH21" i="5"/>
  <c r="AK21" i="5" s="1"/>
  <c r="AH29" i="5"/>
  <c r="AK29" i="5" s="1"/>
  <c r="AH5" i="5"/>
  <c r="AK5" i="5" s="1"/>
  <c r="AJ2" i="5"/>
  <c r="AL2" i="5" s="1"/>
  <c r="AC2" i="5"/>
  <c r="AD2" i="5" s="1"/>
  <c r="AE2" i="5" s="1"/>
  <c r="AF2" i="5" s="1"/>
  <c r="AG2" i="5" s="1"/>
  <c r="AN10" i="5" l="1"/>
  <c r="AH19" i="5"/>
  <c r="AK19" i="5" s="1"/>
  <c r="AN19" i="5" s="1"/>
  <c r="AN45" i="5"/>
  <c r="AN40" i="5"/>
  <c r="AN18" i="5"/>
  <c r="AN3" i="5"/>
  <c r="AN37" i="5"/>
  <c r="AN50" i="5"/>
  <c r="AN13" i="5"/>
  <c r="AN46" i="5"/>
  <c r="AN21" i="5"/>
  <c r="AN15" i="5"/>
  <c r="AN5" i="5"/>
  <c r="AN7" i="5"/>
  <c r="AN14" i="5"/>
  <c r="AH2" i="5"/>
  <c r="AK2" i="5" s="1"/>
  <c r="AN2" i="5" s="1"/>
  <c r="AN43" i="5"/>
  <c r="AN36" i="5"/>
  <c r="AN8" i="5"/>
  <c r="AN38" i="5"/>
  <c r="AN48" i="5"/>
  <c r="AN4" i="5"/>
  <c r="AN16" i="5"/>
  <c r="AN9" i="5"/>
  <c r="AN11" i="5"/>
  <c r="AN17" i="5"/>
  <c r="AN25" i="5"/>
  <c r="AN32" i="5"/>
  <c r="AN47" i="5"/>
  <c r="AN12" i="5"/>
  <c r="AN44" i="5"/>
  <c r="AN42" i="5"/>
  <c r="AN30" i="5"/>
  <c r="AN26" i="5"/>
  <c r="AN34" i="5" l="1"/>
  <c r="AN31" i="5"/>
  <c r="AN23" i="5"/>
  <c r="AN28" i="5"/>
  <c r="AN24" i="5"/>
  <c r="AN20" i="5"/>
  <c r="AN41" i="5"/>
  <c r="AN27" i="5"/>
  <c r="AN39" i="5"/>
  <c r="AN35" i="5"/>
  <c r="AN22" i="5"/>
  <c r="AN33" i="5"/>
  <c r="AN29" i="5"/>
</calcChain>
</file>

<file path=xl/sharedStrings.xml><?xml version="1.0" encoding="utf-8"?>
<sst xmlns="http://schemas.openxmlformats.org/spreadsheetml/2006/main" count="193" uniqueCount="100">
  <si>
    <t>d</t>
  </si>
  <si>
    <t>n</t>
  </si>
  <si>
    <t>A_7_2</t>
  </si>
  <si>
    <t>A 10 2</t>
  </si>
  <si>
    <t>A 10 4</t>
  </si>
  <si>
    <t>A 6 6</t>
  </si>
  <si>
    <t>D 7 2</t>
  </si>
  <si>
    <t>D 8 2</t>
  </si>
  <si>
    <t>D 10 2</t>
  </si>
  <si>
    <t>D 4</t>
  </si>
  <si>
    <t>D 10 4</t>
  </si>
  <si>
    <t>D 7 6</t>
  </si>
  <si>
    <t>D 8a 6</t>
  </si>
  <si>
    <t>D 8b 6</t>
  </si>
  <si>
    <t>4 WT-T 8.2x220</t>
  </si>
  <si>
    <t>6 WT-T 8.2x220</t>
  </si>
  <si>
    <t>8 WT-T`8.2x220</t>
  </si>
  <si>
    <t>WT-T 6.5X130</t>
  </si>
  <si>
    <t>WT-T 6.5X160</t>
  </si>
  <si>
    <t>WT-T 8.2X160</t>
  </si>
  <si>
    <t>WT-T 8.2X220</t>
  </si>
  <si>
    <t>SPAX-S 8X200</t>
  </si>
  <si>
    <t>/</t>
  </si>
  <si>
    <t>lr</t>
  </si>
  <si>
    <t>bc</t>
  </si>
  <si>
    <t>lc</t>
  </si>
  <si>
    <t>Pe_8.2_160_A</t>
  </si>
  <si>
    <t>Pe_7.0_160_B</t>
  </si>
  <si>
    <t>Pa_7.0_160_B</t>
  </si>
  <si>
    <t>Pe_8.2_160_B</t>
  </si>
  <si>
    <t>Pe_8.0_180_B</t>
  </si>
  <si>
    <t>Pe_8.0_200_B</t>
  </si>
  <si>
    <t>S_7.0_160_B</t>
  </si>
  <si>
    <t>S_8.2_160_B</t>
  </si>
  <si>
    <t>S_8.0_160_B</t>
  </si>
  <si>
    <t>S_8.0_180_B</t>
  </si>
  <si>
    <t>S_8.0_200_B</t>
  </si>
  <si>
    <t>S6_7.0_160_B</t>
  </si>
  <si>
    <t>Pe_8.0_300_B</t>
  </si>
  <si>
    <t>Pe_9.0_440_B</t>
  </si>
  <si>
    <t>Pa_9.0_440_B</t>
  </si>
  <si>
    <t>S_8.0_300_B</t>
  </si>
  <si>
    <t>S_8.0_340_B</t>
  </si>
  <si>
    <t>S_9.0_440_B</t>
  </si>
  <si>
    <t xml:space="preserve">S6_9.0_440_B </t>
  </si>
  <si>
    <t>Pe_7.0_160_C</t>
  </si>
  <si>
    <t>Pe_8.2_160_C</t>
  </si>
  <si>
    <t>S_7.0_160_C</t>
  </si>
  <si>
    <t>S_8.2_160_C</t>
  </si>
  <si>
    <t>S_8.0_160_C</t>
  </si>
  <si>
    <t>Pe_9.0_440_C</t>
  </si>
  <si>
    <t>S_9.0_440_C</t>
  </si>
  <si>
    <t>F1%def</t>
  </si>
  <si>
    <t>Karlsruhe</t>
  </si>
  <si>
    <t>Nilsson</t>
  </si>
  <si>
    <t>Reichegger</t>
  </si>
  <si>
    <t>Tomasi</t>
  </si>
  <si>
    <t>H</t>
  </si>
  <si>
    <t>A 8 2</t>
  </si>
  <si>
    <t>A 7 4</t>
  </si>
  <si>
    <t>C</t>
  </si>
  <si>
    <t>Case</t>
  </si>
  <si>
    <t>B</t>
  </si>
  <si>
    <t>A</t>
  </si>
  <si>
    <t>kc90</t>
  </si>
  <si>
    <t>kw</t>
  </si>
  <si>
    <t>Nplk</t>
  </si>
  <si>
    <t>k</t>
  </si>
  <si>
    <t>kmat</t>
  </si>
  <si>
    <t>Nkik</t>
  </si>
  <si>
    <t>kc</t>
  </si>
  <si>
    <t>kp</t>
  </si>
  <si>
    <t>lk</t>
  </si>
  <si>
    <t>Fck</t>
  </si>
  <si>
    <t>Min(Fck,Fwk)</t>
  </si>
  <si>
    <t>rok</t>
  </si>
  <si>
    <t>L</t>
  </si>
  <si>
    <t>W</t>
  </si>
  <si>
    <t>n0</t>
  </si>
  <si>
    <t>d1</t>
  </si>
  <si>
    <t>a1</t>
  </si>
  <si>
    <t>a3c</t>
  </si>
  <si>
    <t>le</t>
  </si>
  <si>
    <t>fwk</t>
  </si>
  <si>
    <t>Fwk</t>
  </si>
  <si>
    <t>lef1</t>
  </si>
  <si>
    <t>lef2</t>
  </si>
  <si>
    <t xml:space="preserve">A1 </t>
  </si>
  <si>
    <t xml:space="preserve">A2 </t>
  </si>
  <si>
    <t>A2</t>
  </si>
  <si>
    <t>A1</t>
  </si>
  <si>
    <t>Th. FM</t>
  </si>
  <si>
    <t>Exp. FM</t>
  </si>
  <si>
    <t>Label</t>
  </si>
  <si>
    <t xml:space="preserve">fc90m </t>
  </si>
  <si>
    <t>fc90k</t>
  </si>
  <si>
    <t>Ref</t>
  </si>
  <si>
    <t>fym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</si>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</sst>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CharterBT-Roman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8585"/>
      <color rgb="FFBCE292"/>
      <color rgb="FF9FFFCA"/>
      <color rgb="FFF7F9B1"/>
      <color rgb="FFBCC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33F6-2F1B-49FD-BFF1-5383A4522BCC}">
  <dimension ref="A1:AP65"/>
  <sheetViews>
    <sheetView tabSelected="1" workbookViewId="0">
      <selection activeCell="F17" sqref="F17"/>
    </sheetView>
  </sheetViews>
  <sheetFormatPr defaultRowHeight="14.4"/>
  <cols>
    <col min="1" max="1" width="7.44140625" bestFit="1" customWidth="1"/>
    <col min="2" max="2" width="10.109375" bestFit="1" customWidth="1"/>
    <col min="3" max="3" width="5" bestFit="1" customWidth="1"/>
    <col min="4" max="4" width="5.5546875" style="38" customWidth="1"/>
    <col min="5" max="5" width="4.5546875" style="38" bestFit="1" customWidth="1"/>
    <col min="6" max="6" width="2.77734375" style="38" bestFit="1" customWidth="1"/>
    <col min="7" max="7" width="3.44140625" style="38" bestFit="1" customWidth="1"/>
    <col min="8" max="11" width="2.77734375" style="38" bestFit="1" customWidth="1"/>
    <col min="12" max="12" width="1.5546875" style="38" bestFit="1" customWidth="1"/>
    <col min="13" max="13" width="2.21875" style="38" bestFit="1" customWidth="1"/>
    <col min="14" max="14" width="3.77734375" style="38" bestFit="1" customWidth="1"/>
    <col min="15" max="15" width="2.109375" style="38" bestFit="1" customWidth="1"/>
    <col min="16" max="16" width="3.44140625" style="38" bestFit="1" customWidth="1"/>
    <col min="17" max="17" width="2.77734375" style="38" bestFit="1" customWidth="1"/>
    <col min="18" max="18" width="3.44140625" style="38" bestFit="1" customWidth="1"/>
    <col min="19" max="20" width="4" style="38" bestFit="1" customWidth="1"/>
    <col min="21" max="21" width="7.33203125" bestFit="1" customWidth="1"/>
    <col min="22" max="22" width="3.77734375" style="38" bestFit="1" customWidth="1"/>
    <col min="23" max="23" width="3.44140625" style="38" bestFit="1" customWidth="1"/>
    <col min="24" max="24" width="3.5546875" style="38" bestFit="1" customWidth="1"/>
    <col min="25" max="25" width="2.77734375" style="38" bestFit="1" customWidth="1"/>
    <col min="26" max="26" width="3.109375" bestFit="1" customWidth="1"/>
    <col min="27" max="29" width="3.77734375" bestFit="1" customWidth="1"/>
    <col min="30" max="32" width="3.109375" bestFit="1" customWidth="1"/>
    <col min="33" max="33" width="3.77734375" bestFit="1" customWidth="1"/>
    <col min="34" max="34" width="9" bestFit="1" customWidth="1"/>
    <col min="35" max="35" width="4.44140625" bestFit="1" customWidth="1"/>
    <col min="36" max="36" width="5.109375" bestFit="1" customWidth="1"/>
    <col min="37" max="38" width="4.44140625" style="43" bestFit="1" customWidth="1"/>
    <col min="39" max="39" width="5.6640625" bestFit="1" customWidth="1"/>
    <col min="40" max="40" width="5.21875" style="43" bestFit="1" customWidth="1"/>
  </cols>
  <sheetData>
    <row r="1" spans="1:42">
      <c r="A1" s="7" t="s">
        <v>96</v>
      </c>
      <c r="B1" s="3" t="s">
        <v>93</v>
      </c>
      <c r="C1" s="3" t="s">
        <v>61</v>
      </c>
      <c r="D1" s="27" t="s">
        <v>95</v>
      </c>
      <c r="E1" s="28" t="s">
        <v>94</v>
      </c>
      <c r="F1" s="28" t="s">
        <v>75</v>
      </c>
      <c r="G1" s="27" t="s">
        <v>76</v>
      </c>
      <c r="H1" s="27" t="s">
        <v>77</v>
      </c>
      <c r="I1" s="27" t="s">
        <v>57</v>
      </c>
      <c r="J1" s="27" t="s">
        <v>0</v>
      </c>
      <c r="K1" s="29" t="s">
        <v>23</v>
      </c>
      <c r="L1" s="27" t="s">
        <v>1</v>
      </c>
      <c r="M1" s="28" t="s">
        <v>78</v>
      </c>
      <c r="N1" s="28" t="s">
        <v>79</v>
      </c>
      <c r="O1" s="28" t="s">
        <v>80</v>
      </c>
      <c r="P1" s="28" t="s">
        <v>81</v>
      </c>
      <c r="Q1" s="27" t="s">
        <v>82</v>
      </c>
      <c r="R1" s="28" t="s">
        <v>97</v>
      </c>
      <c r="S1" s="27" t="s">
        <v>24</v>
      </c>
      <c r="T1" s="27" t="s">
        <v>25</v>
      </c>
      <c r="U1" s="3" t="s">
        <v>52</v>
      </c>
      <c r="V1" s="28" t="s">
        <v>64</v>
      </c>
      <c r="W1" s="28" t="s">
        <v>65</v>
      </c>
      <c r="X1" s="28" t="s">
        <v>68</v>
      </c>
      <c r="Y1" s="28" t="s">
        <v>71</v>
      </c>
      <c r="Z1" s="7" t="s">
        <v>83</v>
      </c>
      <c r="AA1" s="7" t="s">
        <v>84</v>
      </c>
      <c r="AB1" s="7" t="s">
        <v>66</v>
      </c>
      <c r="AC1" s="7" t="s">
        <v>69</v>
      </c>
      <c r="AD1" s="7" t="s">
        <v>72</v>
      </c>
      <c r="AE1" s="7" t="s">
        <v>67</v>
      </c>
      <c r="AF1" s="7" t="s">
        <v>70</v>
      </c>
      <c r="AG1" s="7" t="s">
        <v>73</v>
      </c>
      <c r="AH1" s="7" t="s">
        <v>74</v>
      </c>
      <c r="AI1" s="7" t="s">
        <v>85</v>
      </c>
      <c r="AJ1" s="7" t="s">
        <v>86</v>
      </c>
      <c r="AK1" s="39" t="s">
        <v>87</v>
      </c>
      <c r="AL1" s="39" t="s">
        <v>88</v>
      </c>
      <c r="AM1" s="7" t="s">
        <v>92</v>
      </c>
      <c r="AN1" s="39" t="s">
        <v>91</v>
      </c>
    </row>
    <row r="2" spans="1:42">
      <c r="A2" s="24" t="s">
        <v>53</v>
      </c>
      <c r="B2" s="15" t="s">
        <v>2</v>
      </c>
      <c r="C2" s="15" t="s">
        <v>57</v>
      </c>
      <c r="D2" s="30">
        <v>2.5</v>
      </c>
      <c r="E2" s="31">
        <v>3</v>
      </c>
      <c r="F2" s="31">
        <v>435</v>
      </c>
      <c r="G2" s="31"/>
      <c r="H2" s="30">
        <v>100</v>
      </c>
      <c r="I2" s="30">
        <v>540</v>
      </c>
      <c r="J2" s="30">
        <v>7.5</v>
      </c>
      <c r="K2" s="30">
        <v>180</v>
      </c>
      <c r="L2" s="30">
        <v>2</v>
      </c>
      <c r="M2" s="31">
        <v>2</v>
      </c>
      <c r="N2" s="32">
        <f>0.65*J2</f>
        <v>4.875</v>
      </c>
      <c r="O2" s="32">
        <f t="shared" ref="O2:O16" si="0">5*J2</f>
        <v>37.5</v>
      </c>
      <c r="P2" s="32">
        <f>4*J2</f>
        <v>30</v>
      </c>
      <c r="Q2" s="31">
        <v>0</v>
      </c>
      <c r="R2" s="31">
        <v>1033</v>
      </c>
      <c r="S2" s="30">
        <v>100</v>
      </c>
      <c r="T2" s="30">
        <v>80</v>
      </c>
      <c r="U2" s="15">
        <v>77.5</v>
      </c>
      <c r="V2" s="31">
        <v>1</v>
      </c>
      <c r="W2" s="31">
        <v>1</v>
      </c>
      <c r="X2" s="31">
        <v>1</v>
      </c>
      <c r="Y2" s="31">
        <v>1.1000000000000001</v>
      </c>
      <c r="Z2" s="16">
        <f t="shared" ref="Z2:Z33" si="1">8.2*W2*X2*J2^(-0.33)*(F2/350)^Y2</f>
        <v>5.356818962484402</v>
      </c>
      <c r="AA2" s="16">
        <f>3.14*J2*K2*Z2/1000</f>
        <v>22.707555581971381</v>
      </c>
      <c r="AB2" s="16">
        <f>(3.14*((N2^2)/4)*R2)/1000</f>
        <v>19.271664140625003</v>
      </c>
      <c r="AC2" s="16">
        <f>((210000*(3.14*(N2^4)/64)*((0.19+0.012*J2)*F2*(90)/100))^0.5)/1000</f>
        <v>25.256817337815583</v>
      </c>
      <c r="AD2" s="16">
        <f t="shared" ref="AD2" si="2">(AB2/AC2)^0.5</f>
        <v>0.87351486001970668</v>
      </c>
      <c r="AE2" s="16">
        <f t="shared" ref="AE2" si="3">0.5*(1+0.49*(AD2-0.2)+AD2^2)</f>
        <v>1.0465252460424521</v>
      </c>
      <c r="AF2" s="16">
        <f t="shared" ref="AF2" si="4">1/(AE2+(AE2^2-AD2^2)^0.5)</f>
        <v>0.61618782007983097</v>
      </c>
      <c r="AG2" s="16">
        <f t="shared" ref="AG2" si="5">1.18*AF2*AB2</f>
        <v>14.012458365024395</v>
      </c>
      <c r="AH2" s="16">
        <f t="shared" ref="AH2" si="6">MIN(AG2,AA2)</f>
        <v>14.012458365024395</v>
      </c>
      <c r="AI2" s="16">
        <f t="shared" ref="AI2:AI33" si="7">T2+MIN(T2,30)+MIN(T2,30,Q2)</f>
        <v>110</v>
      </c>
      <c r="AJ2" s="16">
        <f t="shared" ref="AJ2:AJ33" si="8">K2+(M2-1)*O2+MIN(K2,P2)</f>
        <v>247.5</v>
      </c>
      <c r="AK2" s="40">
        <f t="shared" ref="AK2:AK33" si="9">V2*S2*AI2*E2/1000+L2*AH2</f>
        <v>61.024916730048787</v>
      </c>
      <c r="AL2" s="40">
        <f t="shared" ref="AL2:AL33" si="10">E2*S2*AJ2/1000</f>
        <v>74.25</v>
      </c>
      <c r="AM2" s="15" t="s">
        <v>22</v>
      </c>
      <c r="AN2" s="44" t="str">
        <f>IF(AK2&lt;AL2,"A1","A2")</f>
        <v>A1</v>
      </c>
    </row>
    <row r="3" spans="1:42">
      <c r="A3" s="24"/>
      <c r="B3" s="15" t="s">
        <v>58</v>
      </c>
      <c r="C3" s="15" t="s">
        <v>57</v>
      </c>
      <c r="D3" s="30">
        <v>2.5</v>
      </c>
      <c r="E3" s="31">
        <v>3</v>
      </c>
      <c r="F3" s="31">
        <v>435</v>
      </c>
      <c r="G3" s="31"/>
      <c r="H3" s="30">
        <v>100</v>
      </c>
      <c r="I3" s="30">
        <v>540</v>
      </c>
      <c r="J3" s="30">
        <v>8</v>
      </c>
      <c r="K3" s="30">
        <v>340</v>
      </c>
      <c r="L3" s="30">
        <v>2</v>
      </c>
      <c r="M3" s="31">
        <v>2</v>
      </c>
      <c r="N3" s="32">
        <f t="shared" ref="N3:N16" si="11">0.65*J3</f>
        <v>5.2</v>
      </c>
      <c r="O3" s="32">
        <f t="shared" si="0"/>
        <v>40</v>
      </c>
      <c r="P3" s="32">
        <f t="shared" ref="P3:P16" si="12">4*J3</f>
        <v>32</v>
      </c>
      <c r="Q3" s="31">
        <v>0</v>
      </c>
      <c r="R3" s="31">
        <v>1033</v>
      </c>
      <c r="S3" s="30">
        <v>100</v>
      </c>
      <c r="T3" s="30">
        <v>80</v>
      </c>
      <c r="U3" s="15">
        <v>92</v>
      </c>
      <c r="V3" s="31">
        <v>1</v>
      </c>
      <c r="W3" s="31">
        <v>1</v>
      </c>
      <c r="X3" s="31">
        <v>1</v>
      </c>
      <c r="Y3" s="31">
        <v>1.1000000000000001</v>
      </c>
      <c r="Z3" s="16">
        <f t="shared" si="1"/>
        <v>5.2439373024823448</v>
      </c>
      <c r="AA3" s="16">
        <f t="shared" ref="AA3:AA50" si="13">3.14*J3*K3*Z3/1000</f>
        <v>44.787419713041217</v>
      </c>
      <c r="AB3" s="16">
        <f t="shared" ref="AB3:AB50" si="14">(3.14*((N3^2)/4)*R3)/1000</f>
        <v>21.926871200000001</v>
      </c>
      <c r="AC3" s="16">
        <f t="shared" ref="AC3:AC50" si="15">((210000*(3.14*(N3^4)/64)*((0.19+0.012*J3)*F3*(90)/100))^0.5)/1000</f>
        <v>29.042906149175916</v>
      </c>
      <c r="AD3" s="16">
        <f t="shared" ref="AD3:AD50" si="16">(AB3/AC3)^0.5</f>
        <v>0.86889699857674263</v>
      </c>
      <c r="AE3" s="16">
        <f t="shared" ref="AE3:AE50" si="17">0.5*(1+0.49*(AD3-0.2)+AD3^2)</f>
        <v>1.0413707617191379</v>
      </c>
      <c r="AF3" s="16">
        <f t="shared" ref="AF3:AF50" si="18">1/(AE3+(AE3^2-AD3^2)^0.5)</f>
        <v>0.61905457410012388</v>
      </c>
      <c r="AG3" s="16">
        <f t="shared" ref="AG3:AG50" si="19">1.18*AF3*AB3</f>
        <v>16.017237296235841</v>
      </c>
      <c r="AH3" s="16">
        <f t="shared" ref="AH3:AH50" si="20">MIN(AG3,AA3)</f>
        <v>16.017237296235841</v>
      </c>
      <c r="AI3" s="16">
        <f t="shared" si="7"/>
        <v>110</v>
      </c>
      <c r="AJ3" s="16">
        <f t="shared" si="8"/>
        <v>412</v>
      </c>
      <c r="AK3" s="40">
        <f t="shared" si="9"/>
        <v>65.034474592471682</v>
      </c>
      <c r="AL3" s="40">
        <f t="shared" si="10"/>
        <v>123.6</v>
      </c>
      <c r="AM3" s="15" t="s">
        <v>22</v>
      </c>
      <c r="AN3" s="44" t="str">
        <f t="shared" ref="AN3:AN50" si="21">IF(AK3&lt;AL3,"A1","A2")</f>
        <v>A1</v>
      </c>
    </row>
    <row r="4" spans="1:42">
      <c r="A4" s="24"/>
      <c r="B4" s="15" t="s">
        <v>3</v>
      </c>
      <c r="C4" s="15" t="s">
        <v>57</v>
      </c>
      <c r="D4" s="30">
        <v>2.5</v>
      </c>
      <c r="E4" s="31">
        <v>3</v>
      </c>
      <c r="F4" s="31">
        <v>435</v>
      </c>
      <c r="G4" s="31"/>
      <c r="H4" s="30">
        <v>100</v>
      </c>
      <c r="I4" s="30">
        <v>540</v>
      </c>
      <c r="J4" s="30">
        <v>10</v>
      </c>
      <c r="K4" s="30">
        <v>200</v>
      </c>
      <c r="L4" s="30">
        <v>2</v>
      </c>
      <c r="M4" s="31">
        <v>2</v>
      </c>
      <c r="N4" s="32">
        <f t="shared" si="11"/>
        <v>6.5</v>
      </c>
      <c r="O4" s="32">
        <f t="shared" si="0"/>
        <v>50</v>
      </c>
      <c r="P4" s="32">
        <f t="shared" si="12"/>
        <v>40</v>
      </c>
      <c r="Q4" s="31">
        <v>0</v>
      </c>
      <c r="R4" s="31">
        <v>1033</v>
      </c>
      <c r="S4" s="30">
        <v>100</v>
      </c>
      <c r="T4" s="30">
        <v>80</v>
      </c>
      <c r="U4" s="15">
        <v>104</v>
      </c>
      <c r="V4" s="31">
        <v>1</v>
      </c>
      <c r="W4" s="31">
        <v>1</v>
      </c>
      <c r="X4" s="31">
        <v>1</v>
      </c>
      <c r="Y4" s="31">
        <v>1.1000000000000001</v>
      </c>
      <c r="Z4" s="16">
        <f t="shared" si="1"/>
        <v>4.8716624183453394</v>
      </c>
      <c r="AA4" s="16">
        <f t="shared" si="13"/>
        <v>30.594039987208731</v>
      </c>
      <c r="AB4" s="16">
        <f t="shared" si="14"/>
        <v>34.260736249999994</v>
      </c>
      <c r="AC4" s="16">
        <f t="shared" si="15"/>
        <v>47.245225674807365</v>
      </c>
      <c r="AD4" s="16">
        <f t="shared" si="16"/>
        <v>0.85156809529786226</v>
      </c>
      <c r="AE4" s="16">
        <f t="shared" si="17"/>
        <v>1.0222182938125908</v>
      </c>
      <c r="AF4" s="16">
        <f t="shared" si="18"/>
        <v>0.62984455473057011</v>
      </c>
      <c r="AG4" s="16">
        <f t="shared" si="19"/>
        <v>25.463147038384843</v>
      </c>
      <c r="AH4" s="16">
        <f t="shared" si="20"/>
        <v>25.463147038384843</v>
      </c>
      <c r="AI4" s="16">
        <f t="shared" si="7"/>
        <v>110</v>
      </c>
      <c r="AJ4" s="16">
        <f t="shared" si="8"/>
        <v>290</v>
      </c>
      <c r="AK4" s="40">
        <f t="shared" si="9"/>
        <v>83.926294076769693</v>
      </c>
      <c r="AL4" s="40">
        <f t="shared" si="10"/>
        <v>87</v>
      </c>
      <c r="AM4" s="15" t="s">
        <v>22</v>
      </c>
      <c r="AN4" s="44" t="str">
        <f t="shared" si="21"/>
        <v>A1</v>
      </c>
      <c r="AP4" s="38" t="s">
        <v>98</v>
      </c>
    </row>
    <row r="5" spans="1:42">
      <c r="A5" s="24"/>
      <c r="B5" s="15" t="s">
        <v>59</v>
      </c>
      <c r="C5" s="15" t="s">
        <v>57</v>
      </c>
      <c r="D5" s="30">
        <v>2.5</v>
      </c>
      <c r="E5" s="31">
        <v>3</v>
      </c>
      <c r="F5" s="31">
        <v>435</v>
      </c>
      <c r="G5" s="31"/>
      <c r="H5" s="30">
        <v>100</v>
      </c>
      <c r="I5" s="30">
        <v>540</v>
      </c>
      <c r="J5" s="30">
        <v>7.5</v>
      </c>
      <c r="K5" s="30">
        <v>180</v>
      </c>
      <c r="L5" s="30">
        <v>4</v>
      </c>
      <c r="M5" s="31">
        <v>2</v>
      </c>
      <c r="N5" s="32">
        <f t="shared" si="11"/>
        <v>4.875</v>
      </c>
      <c r="O5" s="32">
        <f t="shared" si="0"/>
        <v>37.5</v>
      </c>
      <c r="P5" s="32">
        <f t="shared" si="12"/>
        <v>30</v>
      </c>
      <c r="Q5" s="31">
        <v>0</v>
      </c>
      <c r="R5" s="31">
        <v>1033</v>
      </c>
      <c r="S5" s="30">
        <v>100</v>
      </c>
      <c r="T5" s="30">
        <v>120</v>
      </c>
      <c r="U5" s="15">
        <v>126</v>
      </c>
      <c r="V5" s="31">
        <v>1</v>
      </c>
      <c r="W5" s="31">
        <v>1</v>
      </c>
      <c r="X5" s="31">
        <v>1</v>
      </c>
      <c r="Y5" s="31">
        <v>1.1000000000000001</v>
      </c>
      <c r="Z5" s="16">
        <f t="shared" si="1"/>
        <v>5.356818962484402</v>
      </c>
      <c r="AA5" s="16">
        <f t="shared" si="13"/>
        <v>22.707555581971381</v>
      </c>
      <c r="AB5" s="16">
        <f t="shared" si="14"/>
        <v>19.271664140625003</v>
      </c>
      <c r="AC5" s="16">
        <f t="shared" si="15"/>
        <v>25.256817337815583</v>
      </c>
      <c r="AD5" s="16">
        <f t="shared" si="16"/>
        <v>0.87351486001970668</v>
      </c>
      <c r="AE5" s="16">
        <f t="shared" si="17"/>
        <v>1.0465252460424521</v>
      </c>
      <c r="AF5" s="16">
        <f t="shared" si="18"/>
        <v>0.61618782007983097</v>
      </c>
      <c r="AG5" s="16">
        <f t="shared" si="19"/>
        <v>14.012458365024395</v>
      </c>
      <c r="AH5" s="16">
        <f t="shared" si="20"/>
        <v>14.012458365024395</v>
      </c>
      <c r="AI5" s="16">
        <f t="shared" si="7"/>
        <v>150</v>
      </c>
      <c r="AJ5" s="16">
        <f t="shared" si="8"/>
        <v>247.5</v>
      </c>
      <c r="AK5" s="40">
        <f t="shared" si="9"/>
        <v>101.04983346009757</v>
      </c>
      <c r="AL5" s="40">
        <f t="shared" si="10"/>
        <v>74.25</v>
      </c>
      <c r="AM5" s="15" t="s">
        <v>22</v>
      </c>
      <c r="AN5" s="44" t="str">
        <f t="shared" si="21"/>
        <v>A2</v>
      </c>
      <c r="AP5" s="43" t="s">
        <v>99</v>
      </c>
    </row>
    <row r="6" spans="1:42">
      <c r="A6" s="24"/>
      <c r="B6" s="15" t="s">
        <v>4</v>
      </c>
      <c r="C6" s="15" t="s">
        <v>57</v>
      </c>
      <c r="D6" s="30">
        <v>2.5</v>
      </c>
      <c r="E6" s="31">
        <v>3</v>
      </c>
      <c r="F6" s="31">
        <v>435</v>
      </c>
      <c r="G6" s="31"/>
      <c r="H6" s="30">
        <v>100</v>
      </c>
      <c r="I6" s="30">
        <v>540</v>
      </c>
      <c r="J6" s="30">
        <v>10</v>
      </c>
      <c r="K6" s="30">
        <v>200</v>
      </c>
      <c r="L6" s="30">
        <v>4</v>
      </c>
      <c r="M6" s="31">
        <v>2</v>
      </c>
      <c r="N6" s="32">
        <f t="shared" si="11"/>
        <v>6.5</v>
      </c>
      <c r="O6" s="32">
        <f t="shared" si="0"/>
        <v>50</v>
      </c>
      <c r="P6" s="32">
        <f t="shared" si="12"/>
        <v>40</v>
      </c>
      <c r="Q6" s="31">
        <v>0</v>
      </c>
      <c r="R6" s="31">
        <v>1033</v>
      </c>
      <c r="S6" s="30">
        <v>100</v>
      </c>
      <c r="T6" s="30">
        <v>120</v>
      </c>
      <c r="U6" s="15">
        <v>133</v>
      </c>
      <c r="V6" s="31">
        <v>1</v>
      </c>
      <c r="W6" s="31">
        <v>1</v>
      </c>
      <c r="X6" s="31">
        <v>1</v>
      </c>
      <c r="Y6" s="31">
        <v>1.1000000000000001</v>
      </c>
      <c r="Z6" s="16">
        <f t="shared" si="1"/>
        <v>4.8716624183453394</v>
      </c>
      <c r="AA6" s="16">
        <f t="shared" si="13"/>
        <v>30.594039987208731</v>
      </c>
      <c r="AB6" s="16">
        <f t="shared" si="14"/>
        <v>34.260736249999994</v>
      </c>
      <c r="AC6" s="16">
        <f t="shared" si="15"/>
        <v>47.245225674807365</v>
      </c>
      <c r="AD6" s="16">
        <f t="shared" si="16"/>
        <v>0.85156809529786226</v>
      </c>
      <c r="AE6" s="16">
        <f t="shared" si="17"/>
        <v>1.0222182938125908</v>
      </c>
      <c r="AF6" s="16">
        <f t="shared" si="18"/>
        <v>0.62984455473057011</v>
      </c>
      <c r="AG6" s="16">
        <f t="shared" si="19"/>
        <v>25.463147038384843</v>
      </c>
      <c r="AH6" s="16">
        <f t="shared" si="20"/>
        <v>25.463147038384843</v>
      </c>
      <c r="AI6" s="16">
        <f t="shared" si="7"/>
        <v>150</v>
      </c>
      <c r="AJ6" s="16">
        <f t="shared" si="8"/>
        <v>290</v>
      </c>
      <c r="AK6" s="40">
        <f t="shared" si="9"/>
        <v>146.85258815353939</v>
      </c>
      <c r="AL6" s="40">
        <f t="shared" si="10"/>
        <v>87</v>
      </c>
      <c r="AM6" s="15" t="s">
        <v>22</v>
      </c>
      <c r="AN6" s="44" t="str">
        <f t="shared" si="21"/>
        <v>A2</v>
      </c>
    </row>
    <row r="7" spans="1:42">
      <c r="A7" s="24"/>
      <c r="B7" s="15" t="s">
        <v>5</v>
      </c>
      <c r="C7" s="15" t="s">
        <v>57</v>
      </c>
      <c r="D7" s="30">
        <v>2.5</v>
      </c>
      <c r="E7" s="31">
        <v>3</v>
      </c>
      <c r="F7" s="31">
        <v>435</v>
      </c>
      <c r="G7" s="31"/>
      <c r="H7" s="30">
        <v>120</v>
      </c>
      <c r="I7" s="30">
        <v>540</v>
      </c>
      <c r="J7" s="30">
        <v>6.5</v>
      </c>
      <c r="K7" s="30">
        <v>115</v>
      </c>
      <c r="L7" s="30">
        <v>6</v>
      </c>
      <c r="M7" s="31">
        <v>3</v>
      </c>
      <c r="N7" s="32">
        <f t="shared" si="11"/>
        <v>4.2250000000000005</v>
      </c>
      <c r="O7" s="32">
        <f t="shared" si="0"/>
        <v>32.5</v>
      </c>
      <c r="P7" s="32">
        <f t="shared" si="12"/>
        <v>26</v>
      </c>
      <c r="Q7" s="31">
        <v>0</v>
      </c>
      <c r="R7" s="31">
        <v>1033</v>
      </c>
      <c r="S7" s="30">
        <v>120</v>
      </c>
      <c r="T7" s="30">
        <v>90</v>
      </c>
      <c r="U7" s="15">
        <v>132</v>
      </c>
      <c r="V7" s="31">
        <v>1</v>
      </c>
      <c r="W7" s="31">
        <v>1</v>
      </c>
      <c r="X7" s="31">
        <v>1</v>
      </c>
      <c r="Y7" s="31">
        <v>1.1000000000000001</v>
      </c>
      <c r="Z7" s="16">
        <f t="shared" si="1"/>
        <v>5.615853612078431</v>
      </c>
      <c r="AA7" s="16">
        <f t="shared" si="13"/>
        <v>13.18125080558989</v>
      </c>
      <c r="AB7" s="16">
        <f t="shared" si="14"/>
        <v>14.475161065625006</v>
      </c>
      <c r="AC7" s="16">
        <f t="shared" si="15"/>
        <v>18.559710222901959</v>
      </c>
      <c r="AD7" s="16">
        <f t="shared" si="16"/>
        <v>0.88313298675224827</v>
      </c>
      <c r="AE7" s="16">
        <f t="shared" si="17"/>
        <v>1.0573295178992741</v>
      </c>
      <c r="AF7" s="16">
        <f t="shared" si="18"/>
        <v>0.61023015252953394</v>
      </c>
      <c r="AG7" s="16">
        <f t="shared" si="19"/>
        <v>10.423152099059784</v>
      </c>
      <c r="AH7" s="16">
        <f t="shared" si="20"/>
        <v>10.423152099059784</v>
      </c>
      <c r="AI7" s="16">
        <f t="shared" si="7"/>
        <v>120</v>
      </c>
      <c r="AJ7" s="16">
        <f t="shared" si="8"/>
        <v>206</v>
      </c>
      <c r="AK7" s="40">
        <f t="shared" si="9"/>
        <v>105.73891259435871</v>
      </c>
      <c r="AL7" s="40">
        <f t="shared" si="10"/>
        <v>74.16</v>
      </c>
      <c r="AM7" s="15" t="s">
        <v>22</v>
      </c>
      <c r="AN7" s="44" t="str">
        <f t="shared" si="21"/>
        <v>A2</v>
      </c>
    </row>
    <row r="8" spans="1:42">
      <c r="A8" s="24"/>
      <c r="B8" s="15" t="s">
        <v>6</v>
      </c>
      <c r="C8" s="15" t="s">
        <v>60</v>
      </c>
      <c r="D8" s="30">
        <v>2.5</v>
      </c>
      <c r="E8" s="31">
        <v>3</v>
      </c>
      <c r="F8" s="31">
        <v>435</v>
      </c>
      <c r="G8" s="31"/>
      <c r="H8" s="30">
        <v>100</v>
      </c>
      <c r="I8" s="30">
        <v>540</v>
      </c>
      <c r="J8" s="30">
        <v>7.5</v>
      </c>
      <c r="K8" s="30">
        <v>180</v>
      </c>
      <c r="L8" s="30">
        <v>2</v>
      </c>
      <c r="M8" s="31">
        <v>2</v>
      </c>
      <c r="N8" s="32">
        <f t="shared" si="11"/>
        <v>4.875</v>
      </c>
      <c r="O8" s="32">
        <f t="shared" si="0"/>
        <v>37.5</v>
      </c>
      <c r="P8" s="32">
        <f t="shared" si="12"/>
        <v>30</v>
      </c>
      <c r="Q8" s="31">
        <v>0</v>
      </c>
      <c r="R8" s="31">
        <v>1033</v>
      </c>
      <c r="S8" s="30">
        <v>100</v>
      </c>
      <c r="T8" s="30">
        <v>80</v>
      </c>
      <c r="U8" s="15">
        <v>96.1</v>
      </c>
      <c r="V8" s="31">
        <v>1</v>
      </c>
      <c r="W8" s="31">
        <v>1</v>
      </c>
      <c r="X8" s="31">
        <v>1</v>
      </c>
      <c r="Y8" s="31">
        <v>1.1000000000000001</v>
      </c>
      <c r="Z8" s="16">
        <f t="shared" si="1"/>
        <v>5.356818962484402</v>
      </c>
      <c r="AA8" s="16">
        <f t="shared" si="13"/>
        <v>22.707555581971381</v>
      </c>
      <c r="AB8" s="16">
        <f t="shared" si="14"/>
        <v>19.271664140625003</v>
      </c>
      <c r="AC8" s="16">
        <f t="shared" si="15"/>
        <v>25.256817337815583</v>
      </c>
      <c r="AD8" s="16">
        <f t="shared" si="16"/>
        <v>0.87351486001970668</v>
      </c>
      <c r="AE8" s="16">
        <f t="shared" si="17"/>
        <v>1.0465252460424521</v>
      </c>
      <c r="AF8" s="16">
        <f t="shared" si="18"/>
        <v>0.61618782007983097</v>
      </c>
      <c r="AG8" s="16">
        <f t="shared" si="19"/>
        <v>14.012458365024395</v>
      </c>
      <c r="AH8" s="16">
        <f t="shared" si="20"/>
        <v>14.012458365024395</v>
      </c>
      <c r="AI8" s="16">
        <f t="shared" si="7"/>
        <v>110</v>
      </c>
      <c r="AJ8" s="16">
        <f t="shared" si="8"/>
        <v>247.5</v>
      </c>
      <c r="AK8" s="40">
        <f t="shared" si="9"/>
        <v>61.024916730048787</v>
      </c>
      <c r="AL8" s="40">
        <f t="shared" si="10"/>
        <v>74.25</v>
      </c>
      <c r="AM8" s="15" t="s">
        <v>89</v>
      </c>
      <c r="AN8" s="44" t="str">
        <f t="shared" si="21"/>
        <v>A1</v>
      </c>
    </row>
    <row r="9" spans="1:42">
      <c r="A9" s="24"/>
      <c r="B9" s="15" t="s">
        <v>7</v>
      </c>
      <c r="C9" s="15" t="s">
        <v>60</v>
      </c>
      <c r="D9" s="30">
        <v>2.5</v>
      </c>
      <c r="E9" s="31">
        <v>3</v>
      </c>
      <c r="F9" s="31">
        <v>435</v>
      </c>
      <c r="G9" s="31"/>
      <c r="H9" s="30">
        <v>100</v>
      </c>
      <c r="I9" s="30">
        <v>540</v>
      </c>
      <c r="J9" s="30">
        <v>8</v>
      </c>
      <c r="K9" s="30">
        <v>340</v>
      </c>
      <c r="L9" s="30">
        <v>2</v>
      </c>
      <c r="M9" s="31">
        <v>2</v>
      </c>
      <c r="N9" s="32">
        <f t="shared" si="11"/>
        <v>5.2</v>
      </c>
      <c r="O9" s="32">
        <f t="shared" si="0"/>
        <v>40</v>
      </c>
      <c r="P9" s="32">
        <f t="shared" si="12"/>
        <v>32</v>
      </c>
      <c r="Q9" s="31">
        <v>0</v>
      </c>
      <c r="R9" s="31">
        <v>1033</v>
      </c>
      <c r="S9" s="30">
        <v>100</v>
      </c>
      <c r="T9" s="30">
        <v>80</v>
      </c>
      <c r="U9" s="15">
        <v>98</v>
      </c>
      <c r="V9" s="31">
        <v>1</v>
      </c>
      <c r="W9" s="31">
        <v>1</v>
      </c>
      <c r="X9" s="31">
        <v>1</v>
      </c>
      <c r="Y9" s="31">
        <v>1.1000000000000001</v>
      </c>
      <c r="Z9" s="16">
        <f t="shared" si="1"/>
        <v>5.2439373024823448</v>
      </c>
      <c r="AA9" s="16">
        <f t="shared" si="13"/>
        <v>44.787419713041217</v>
      </c>
      <c r="AB9" s="16">
        <f t="shared" si="14"/>
        <v>21.926871200000001</v>
      </c>
      <c r="AC9" s="16">
        <f t="shared" si="15"/>
        <v>29.042906149175916</v>
      </c>
      <c r="AD9" s="16">
        <f t="shared" si="16"/>
        <v>0.86889699857674263</v>
      </c>
      <c r="AE9" s="16">
        <f t="shared" si="17"/>
        <v>1.0413707617191379</v>
      </c>
      <c r="AF9" s="16">
        <f t="shared" si="18"/>
        <v>0.61905457410012388</v>
      </c>
      <c r="AG9" s="16">
        <f t="shared" si="19"/>
        <v>16.017237296235841</v>
      </c>
      <c r="AH9" s="16">
        <f t="shared" si="20"/>
        <v>16.017237296235841</v>
      </c>
      <c r="AI9" s="16">
        <f t="shared" si="7"/>
        <v>110</v>
      </c>
      <c r="AJ9" s="16">
        <f t="shared" si="8"/>
        <v>412</v>
      </c>
      <c r="AK9" s="40">
        <f t="shared" si="9"/>
        <v>65.034474592471682</v>
      </c>
      <c r="AL9" s="40">
        <f t="shared" si="10"/>
        <v>123.6</v>
      </c>
      <c r="AM9" s="15" t="s">
        <v>22</v>
      </c>
      <c r="AN9" s="44" t="str">
        <f t="shared" si="21"/>
        <v>A1</v>
      </c>
    </row>
    <row r="10" spans="1:42">
      <c r="A10" s="24"/>
      <c r="B10" s="15" t="s">
        <v>8</v>
      </c>
      <c r="C10" s="15" t="s">
        <v>60</v>
      </c>
      <c r="D10" s="30">
        <v>2.5</v>
      </c>
      <c r="E10" s="31">
        <v>3</v>
      </c>
      <c r="F10" s="31">
        <v>435</v>
      </c>
      <c r="G10" s="31"/>
      <c r="H10" s="30">
        <v>100</v>
      </c>
      <c r="I10" s="30">
        <v>540</v>
      </c>
      <c r="J10" s="30">
        <v>10</v>
      </c>
      <c r="K10" s="30">
        <v>200</v>
      </c>
      <c r="L10" s="30">
        <v>2</v>
      </c>
      <c r="M10" s="31">
        <v>2</v>
      </c>
      <c r="N10" s="32">
        <f t="shared" si="11"/>
        <v>6.5</v>
      </c>
      <c r="O10" s="32">
        <f t="shared" si="0"/>
        <v>50</v>
      </c>
      <c r="P10" s="32">
        <f t="shared" si="12"/>
        <v>40</v>
      </c>
      <c r="Q10" s="31">
        <v>0</v>
      </c>
      <c r="R10" s="31">
        <v>1033</v>
      </c>
      <c r="S10" s="30">
        <v>100</v>
      </c>
      <c r="T10" s="30">
        <v>80</v>
      </c>
      <c r="U10" s="15">
        <v>104</v>
      </c>
      <c r="V10" s="31">
        <v>1</v>
      </c>
      <c r="W10" s="31">
        <v>1</v>
      </c>
      <c r="X10" s="31">
        <v>1</v>
      </c>
      <c r="Y10" s="31">
        <v>1.1000000000000001</v>
      </c>
      <c r="Z10" s="16">
        <f t="shared" si="1"/>
        <v>4.8716624183453394</v>
      </c>
      <c r="AA10" s="16">
        <f t="shared" si="13"/>
        <v>30.594039987208731</v>
      </c>
      <c r="AB10" s="16">
        <f t="shared" si="14"/>
        <v>34.260736249999994</v>
      </c>
      <c r="AC10" s="16">
        <f t="shared" si="15"/>
        <v>47.245225674807365</v>
      </c>
      <c r="AD10" s="16">
        <f t="shared" si="16"/>
        <v>0.85156809529786226</v>
      </c>
      <c r="AE10" s="16">
        <f t="shared" si="17"/>
        <v>1.0222182938125908</v>
      </c>
      <c r="AF10" s="16">
        <f t="shared" si="18"/>
        <v>0.62984455473057011</v>
      </c>
      <c r="AG10" s="16">
        <f t="shared" si="19"/>
        <v>25.463147038384843</v>
      </c>
      <c r="AH10" s="16">
        <f t="shared" si="20"/>
        <v>25.463147038384843</v>
      </c>
      <c r="AI10" s="16">
        <f t="shared" si="7"/>
        <v>110</v>
      </c>
      <c r="AJ10" s="16">
        <f t="shared" si="8"/>
        <v>290</v>
      </c>
      <c r="AK10" s="40">
        <f t="shared" si="9"/>
        <v>83.926294076769693</v>
      </c>
      <c r="AL10" s="40">
        <f t="shared" si="10"/>
        <v>87</v>
      </c>
      <c r="AM10" s="15" t="s">
        <v>22</v>
      </c>
      <c r="AN10" s="44" t="str">
        <f t="shared" si="21"/>
        <v>A1</v>
      </c>
    </row>
    <row r="11" spans="1:42">
      <c r="A11" s="24"/>
      <c r="B11" s="15" t="s">
        <v>9</v>
      </c>
      <c r="C11" s="15" t="s">
        <v>60</v>
      </c>
      <c r="D11" s="30">
        <v>2.5</v>
      </c>
      <c r="E11" s="31">
        <v>3</v>
      </c>
      <c r="F11" s="31">
        <v>435</v>
      </c>
      <c r="G11" s="31"/>
      <c r="H11" s="30">
        <v>100</v>
      </c>
      <c r="I11" s="30">
        <v>540</v>
      </c>
      <c r="J11" s="30">
        <v>7.5</v>
      </c>
      <c r="K11" s="30">
        <v>180</v>
      </c>
      <c r="L11" s="30">
        <v>4</v>
      </c>
      <c r="M11" s="31">
        <v>2</v>
      </c>
      <c r="N11" s="32">
        <f t="shared" si="11"/>
        <v>4.875</v>
      </c>
      <c r="O11" s="32">
        <f t="shared" si="0"/>
        <v>37.5</v>
      </c>
      <c r="P11" s="32">
        <f t="shared" si="12"/>
        <v>30</v>
      </c>
      <c r="Q11" s="31">
        <v>0</v>
      </c>
      <c r="R11" s="31">
        <v>1033</v>
      </c>
      <c r="S11" s="30">
        <v>100</v>
      </c>
      <c r="T11" s="30">
        <v>120</v>
      </c>
      <c r="U11" s="15">
        <v>127</v>
      </c>
      <c r="V11" s="31">
        <v>1</v>
      </c>
      <c r="W11" s="31">
        <v>1</v>
      </c>
      <c r="X11" s="31">
        <v>1</v>
      </c>
      <c r="Y11" s="31">
        <v>1.1000000000000001</v>
      </c>
      <c r="Z11" s="16">
        <f t="shared" si="1"/>
        <v>5.356818962484402</v>
      </c>
      <c r="AA11" s="16">
        <f t="shared" si="13"/>
        <v>22.707555581971381</v>
      </c>
      <c r="AB11" s="16">
        <f t="shared" si="14"/>
        <v>19.271664140625003</v>
      </c>
      <c r="AC11" s="16">
        <f t="shared" si="15"/>
        <v>25.256817337815583</v>
      </c>
      <c r="AD11" s="16">
        <f t="shared" si="16"/>
        <v>0.87351486001970668</v>
      </c>
      <c r="AE11" s="16">
        <f t="shared" si="17"/>
        <v>1.0465252460424521</v>
      </c>
      <c r="AF11" s="16">
        <f t="shared" si="18"/>
        <v>0.61618782007983097</v>
      </c>
      <c r="AG11" s="16">
        <f t="shared" si="19"/>
        <v>14.012458365024395</v>
      </c>
      <c r="AH11" s="16">
        <f t="shared" si="20"/>
        <v>14.012458365024395</v>
      </c>
      <c r="AI11" s="16">
        <f t="shared" si="7"/>
        <v>150</v>
      </c>
      <c r="AJ11" s="16">
        <f t="shared" si="8"/>
        <v>247.5</v>
      </c>
      <c r="AK11" s="40">
        <f t="shared" si="9"/>
        <v>101.04983346009757</v>
      </c>
      <c r="AL11" s="40">
        <f t="shared" si="10"/>
        <v>74.25</v>
      </c>
      <c r="AM11" s="15" t="s">
        <v>22</v>
      </c>
      <c r="AN11" s="44" t="str">
        <f t="shared" si="21"/>
        <v>A2</v>
      </c>
    </row>
    <row r="12" spans="1:42">
      <c r="A12" s="24"/>
      <c r="B12" s="15" t="s">
        <v>9</v>
      </c>
      <c r="C12" s="15" t="s">
        <v>60</v>
      </c>
      <c r="D12" s="30">
        <v>2.5</v>
      </c>
      <c r="E12" s="31">
        <v>3</v>
      </c>
      <c r="F12" s="31">
        <v>435</v>
      </c>
      <c r="G12" s="31"/>
      <c r="H12" s="30">
        <v>100</v>
      </c>
      <c r="I12" s="30">
        <v>540</v>
      </c>
      <c r="J12" s="30">
        <v>8</v>
      </c>
      <c r="K12" s="30">
        <v>340</v>
      </c>
      <c r="L12" s="30">
        <v>4</v>
      </c>
      <c r="M12" s="31">
        <v>2</v>
      </c>
      <c r="N12" s="32">
        <f t="shared" si="11"/>
        <v>5.2</v>
      </c>
      <c r="O12" s="32">
        <f t="shared" si="0"/>
        <v>40</v>
      </c>
      <c r="P12" s="32">
        <f t="shared" si="12"/>
        <v>32</v>
      </c>
      <c r="Q12" s="31">
        <v>0</v>
      </c>
      <c r="R12" s="31">
        <v>1033</v>
      </c>
      <c r="S12" s="30">
        <v>100</v>
      </c>
      <c r="T12" s="30">
        <v>120</v>
      </c>
      <c r="U12" s="15">
        <v>169</v>
      </c>
      <c r="V12" s="31">
        <v>1</v>
      </c>
      <c r="W12" s="31">
        <v>1</v>
      </c>
      <c r="X12" s="31">
        <v>1</v>
      </c>
      <c r="Y12" s="31">
        <v>1.1000000000000001</v>
      </c>
      <c r="Z12" s="16">
        <f t="shared" si="1"/>
        <v>5.2439373024823448</v>
      </c>
      <c r="AA12" s="16">
        <f t="shared" si="13"/>
        <v>44.787419713041217</v>
      </c>
      <c r="AB12" s="16">
        <f t="shared" si="14"/>
        <v>21.926871200000001</v>
      </c>
      <c r="AC12" s="16">
        <f t="shared" si="15"/>
        <v>29.042906149175916</v>
      </c>
      <c r="AD12" s="16">
        <f t="shared" si="16"/>
        <v>0.86889699857674263</v>
      </c>
      <c r="AE12" s="16">
        <f t="shared" si="17"/>
        <v>1.0413707617191379</v>
      </c>
      <c r="AF12" s="16">
        <f t="shared" si="18"/>
        <v>0.61905457410012388</v>
      </c>
      <c r="AG12" s="16">
        <f t="shared" si="19"/>
        <v>16.017237296235841</v>
      </c>
      <c r="AH12" s="16">
        <f t="shared" si="20"/>
        <v>16.017237296235841</v>
      </c>
      <c r="AI12" s="16">
        <f t="shared" si="7"/>
        <v>150</v>
      </c>
      <c r="AJ12" s="16">
        <f t="shared" si="8"/>
        <v>412</v>
      </c>
      <c r="AK12" s="40">
        <f t="shared" si="9"/>
        <v>109.06894918494336</v>
      </c>
      <c r="AL12" s="40">
        <f t="shared" si="10"/>
        <v>123.6</v>
      </c>
      <c r="AM12" s="15" t="s">
        <v>22</v>
      </c>
      <c r="AN12" s="44" t="str">
        <f t="shared" si="21"/>
        <v>A1</v>
      </c>
    </row>
    <row r="13" spans="1:42">
      <c r="A13" s="24"/>
      <c r="B13" s="15" t="s">
        <v>10</v>
      </c>
      <c r="C13" s="15" t="s">
        <v>60</v>
      </c>
      <c r="D13" s="30">
        <v>2.5</v>
      </c>
      <c r="E13" s="31">
        <v>3</v>
      </c>
      <c r="F13" s="31">
        <v>435</v>
      </c>
      <c r="G13" s="31"/>
      <c r="H13" s="30">
        <v>100</v>
      </c>
      <c r="I13" s="30">
        <v>540</v>
      </c>
      <c r="J13" s="30">
        <v>10</v>
      </c>
      <c r="K13" s="30">
        <v>200</v>
      </c>
      <c r="L13" s="30">
        <v>4</v>
      </c>
      <c r="M13" s="31">
        <v>2</v>
      </c>
      <c r="N13" s="32">
        <f t="shared" si="11"/>
        <v>6.5</v>
      </c>
      <c r="O13" s="32">
        <f t="shared" si="0"/>
        <v>50</v>
      </c>
      <c r="P13" s="32">
        <f t="shared" si="12"/>
        <v>40</v>
      </c>
      <c r="Q13" s="31">
        <v>0</v>
      </c>
      <c r="R13" s="31">
        <v>1033</v>
      </c>
      <c r="S13" s="30">
        <v>100</v>
      </c>
      <c r="T13" s="30">
        <v>120</v>
      </c>
      <c r="U13" s="15">
        <v>173</v>
      </c>
      <c r="V13" s="31">
        <v>1</v>
      </c>
      <c r="W13" s="31">
        <v>1</v>
      </c>
      <c r="X13" s="31">
        <v>1</v>
      </c>
      <c r="Y13" s="31">
        <v>1.1000000000000001</v>
      </c>
      <c r="Z13" s="16">
        <f t="shared" si="1"/>
        <v>4.8716624183453394</v>
      </c>
      <c r="AA13" s="16">
        <f t="shared" si="13"/>
        <v>30.594039987208731</v>
      </c>
      <c r="AB13" s="16">
        <f t="shared" si="14"/>
        <v>34.260736249999994</v>
      </c>
      <c r="AC13" s="16">
        <f t="shared" si="15"/>
        <v>47.245225674807365</v>
      </c>
      <c r="AD13" s="16">
        <f t="shared" si="16"/>
        <v>0.85156809529786226</v>
      </c>
      <c r="AE13" s="16">
        <f t="shared" si="17"/>
        <v>1.0222182938125908</v>
      </c>
      <c r="AF13" s="16">
        <f t="shared" si="18"/>
        <v>0.62984455473057011</v>
      </c>
      <c r="AG13" s="16">
        <f t="shared" si="19"/>
        <v>25.463147038384843</v>
      </c>
      <c r="AH13" s="16">
        <f t="shared" si="20"/>
        <v>25.463147038384843</v>
      </c>
      <c r="AI13" s="16">
        <f t="shared" si="7"/>
        <v>150</v>
      </c>
      <c r="AJ13" s="16">
        <f t="shared" si="8"/>
        <v>290</v>
      </c>
      <c r="AK13" s="40">
        <f t="shared" si="9"/>
        <v>146.85258815353939</v>
      </c>
      <c r="AL13" s="40">
        <f t="shared" si="10"/>
        <v>87</v>
      </c>
      <c r="AM13" s="15" t="s">
        <v>22</v>
      </c>
      <c r="AN13" s="44" t="str">
        <f t="shared" si="21"/>
        <v>A2</v>
      </c>
    </row>
    <row r="14" spans="1:42">
      <c r="A14" s="24"/>
      <c r="B14" s="15" t="s">
        <v>11</v>
      </c>
      <c r="C14" s="15" t="s">
        <v>60</v>
      </c>
      <c r="D14" s="30">
        <v>2.5</v>
      </c>
      <c r="E14" s="31">
        <v>3</v>
      </c>
      <c r="F14" s="31">
        <v>435</v>
      </c>
      <c r="G14" s="31"/>
      <c r="H14" s="30">
        <v>120</v>
      </c>
      <c r="I14" s="30">
        <v>220</v>
      </c>
      <c r="J14" s="30">
        <v>7.5</v>
      </c>
      <c r="K14" s="30">
        <v>180</v>
      </c>
      <c r="L14" s="30">
        <v>6</v>
      </c>
      <c r="M14" s="31">
        <v>3</v>
      </c>
      <c r="N14" s="32">
        <f t="shared" si="11"/>
        <v>4.875</v>
      </c>
      <c r="O14" s="32">
        <f t="shared" si="0"/>
        <v>37.5</v>
      </c>
      <c r="P14" s="32">
        <f t="shared" si="12"/>
        <v>30</v>
      </c>
      <c r="Q14" s="31">
        <v>0</v>
      </c>
      <c r="R14" s="31">
        <v>1033</v>
      </c>
      <c r="S14" s="30">
        <v>120</v>
      </c>
      <c r="T14" s="30">
        <v>90</v>
      </c>
      <c r="U14" s="15">
        <v>195</v>
      </c>
      <c r="V14" s="31">
        <v>1</v>
      </c>
      <c r="W14" s="31">
        <v>1</v>
      </c>
      <c r="X14" s="31">
        <v>1</v>
      </c>
      <c r="Y14" s="31">
        <v>1.1000000000000001</v>
      </c>
      <c r="Z14" s="16">
        <f t="shared" si="1"/>
        <v>5.356818962484402</v>
      </c>
      <c r="AA14" s="16">
        <f t="shared" si="13"/>
        <v>22.707555581971381</v>
      </c>
      <c r="AB14" s="16">
        <f t="shared" si="14"/>
        <v>19.271664140625003</v>
      </c>
      <c r="AC14" s="16">
        <f t="shared" si="15"/>
        <v>25.256817337815583</v>
      </c>
      <c r="AD14" s="16">
        <f t="shared" si="16"/>
        <v>0.87351486001970668</v>
      </c>
      <c r="AE14" s="16">
        <f t="shared" si="17"/>
        <v>1.0465252460424521</v>
      </c>
      <c r="AF14" s="16">
        <f t="shared" si="18"/>
        <v>0.61618782007983097</v>
      </c>
      <c r="AG14" s="16">
        <f t="shared" si="19"/>
        <v>14.012458365024395</v>
      </c>
      <c r="AH14" s="16">
        <f t="shared" si="20"/>
        <v>14.012458365024395</v>
      </c>
      <c r="AI14" s="16">
        <f t="shared" si="7"/>
        <v>120</v>
      </c>
      <c r="AJ14" s="16">
        <f t="shared" si="8"/>
        <v>285</v>
      </c>
      <c r="AK14" s="40">
        <f t="shared" si="9"/>
        <v>127.27475019014638</v>
      </c>
      <c r="AL14" s="40">
        <f t="shared" si="10"/>
        <v>102.6</v>
      </c>
      <c r="AM14" s="15" t="s">
        <v>22</v>
      </c>
      <c r="AN14" s="44" t="str">
        <f t="shared" si="21"/>
        <v>A2</v>
      </c>
    </row>
    <row r="15" spans="1:42">
      <c r="A15" s="24"/>
      <c r="B15" s="15" t="s">
        <v>12</v>
      </c>
      <c r="C15" s="15" t="s">
        <v>60</v>
      </c>
      <c r="D15" s="30">
        <v>2.5</v>
      </c>
      <c r="E15" s="31">
        <v>3</v>
      </c>
      <c r="F15" s="31">
        <v>435</v>
      </c>
      <c r="G15" s="31"/>
      <c r="H15" s="30">
        <v>120</v>
      </c>
      <c r="I15" s="30">
        <v>300</v>
      </c>
      <c r="J15" s="30">
        <v>8</v>
      </c>
      <c r="K15" s="30">
        <v>260</v>
      </c>
      <c r="L15" s="30">
        <v>6</v>
      </c>
      <c r="M15" s="31">
        <v>3</v>
      </c>
      <c r="N15" s="32">
        <f t="shared" si="11"/>
        <v>5.2</v>
      </c>
      <c r="O15" s="32">
        <f t="shared" si="0"/>
        <v>40</v>
      </c>
      <c r="P15" s="32">
        <f t="shared" si="12"/>
        <v>32</v>
      </c>
      <c r="Q15" s="31">
        <v>0</v>
      </c>
      <c r="R15" s="31">
        <v>1033</v>
      </c>
      <c r="S15" s="30">
        <v>120</v>
      </c>
      <c r="T15" s="30">
        <v>90</v>
      </c>
      <c r="U15" s="15">
        <v>228</v>
      </c>
      <c r="V15" s="31">
        <v>1</v>
      </c>
      <c r="W15" s="31">
        <v>1</v>
      </c>
      <c r="X15" s="31">
        <v>1</v>
      </c>
      <c r="Y15" s="31">
        <v>1.1000000000000001</v>
      </c>
      <c r="Z15" s="16">
        <f t="shared" si="1"/>
        <v>5.2439373024823448</v>
      </c>
      <c r="AA15" s="16">
        <f t="shared" si="13"/>
        <v>34.249203309972692</v>
      </c>
      <c r="AB15" s="16">
        <f t="shared" si="14"/>
        <v>21.926871200000001</v>
      </c>
      <c r="AC15" s="16">
        <f t="shared" si="15"/>
        <v>29.042906149175916</v>
      </c>
      <c r="AD15" s="16">
        <f t="shared" si="16"/>
        <v>0.86889699857674263</v>
      </c>
      <c r="AE15" s="16">
        <f t="shared" si="17"/>
        <v>1.0413707617191379</v>
      </c>
      <c r="AF15" s="16">
        <f t="shared" si="18"/>
        <v>0.61905457410012388</v>
      </c>
      <c r="AG15" s="16">
        <f t="shared" si="19"/>
        <v>16.017237296235841</v>
      </c>
      <c r="AH15" s="16">
        <f t="shared" si="20"/>
        <v>16.017237296235841</v>
      </c>
      <c r="AI15" s="16">
        <f t="shared" si="7"/>
        <v>120</v>
      </c>
      <c r="AJ15" s="16">
        <f t="shared" si="8"/>
        <v>372</v>
      </c>
      <c r="AK15" s="40">
        <f t="shared" si="9"/>
        <v>139.30342377741505</v>
      </c>
      <c r="AL15" s="40">
        <f t="shared" si="10"/>
        <v>133.91999999999999</v>
      </c>
      <c r="AM15" s="15" t="s">
        <v>22</v>
      </c>
      <c r="AN15" s="44" t="str">
        <f t="shared" si="21"/>
        <v>A2</v>
      </c>
    </row>
    <row r="16" spans="1:42">
      <c r="A16" s="25"/>
      <c r="B16" s="14" t="s">
        <v>13</v>
      </c>
      <c r="C16" s="14" t="s">
        <v>60</v>
      </c>
      <c r="D16" s="29">
        <v>2.5</v>
      </c>
      <c r="E16" s="28">
        <v>3</v>
      </c>
      <c r="F16" s="28">
        <v>435</v>
      </c>
      <c r="G16" s="28"/>
      <c r="H16" s="29">
        <v>120</v>
      </c>
      <c r="I16" s="29">
        <v>480</v>
      </c>
      <c r="J16" s="29">
        <v>8</v>
      </c>
      <c r="K16" s="29">
        <v>400</v>
      </c>
      <c r="L16" s="29">
        <v>6</v>
      </c>
      <c r="M16" s="28">
        <v>3</v>
      </c>
      <c r="N16" s="32">
        <f t="shared" si="11"/>
        <v>5.2</v>
      </c>
      <c r="O16" s="33">
        <f t="shared" si="0"/>
        <v>40</v>
      </c>
      <c r="P16" s="33">
        <f t="shared" si="12"/>
        <v>32</v>
      </c>
      <c r="Q16" s="28">
        <v>0</v>
      </c>
      <c r="R16" s="28">
        <v>1033</v>
      </c>
      <c r="S16" s="29">
        <v>120</v>
      </c>
      <c r="T16" s="29">
        <v>90</v>
      </c>
      <c r="U16" s="14">
        <v>242</v>
      </c>
      <c r="V16" s="28">
        <v>1</v>
      </c>
      <c r="W16" s="28">
        <v>1</v>
      </c>
      <c r="X16" s="28">
        <v>1</v>
      </c>
      <c r="Y16" s="28">
        <v>1.1000000000000001</v>
      </c>
      <c r="Z16" s="17">
        <f t="shared" si="1"/>
        <v>5.2439373024823448</v>
      </c>
      <c r="AA16" s="17">
        <f t="shared" si="13"/>
        <v>52.691082015342602</v>
      </c>
      <c r="AB16" s="17">
        <f t="shared" si="14"/>
        <v>21.926871200000001</v>
      </c>
      <c r="AC16" s="17">
        <f t="shared" si="15"/>
        <v>29.042906149175916</v>
      </c>
      <c r="AD16" s="17">
        <f t="shared" si="16"/>
        <v>0.86889699857674263</v>
      </c>
      <c r="AE16" s="17">
        <f t="shared" si="17"/>
        <v>1.0413707617191379</v>
      </c>
      <c r="AF16" s="17">
        <f t="shared" si="18"/>
        <v>0.61905457410012388</v>
      </c>
      <c r="AG16" s="17">
        <f t="shared" si="19"/>
        <v>16.017237296235841</v>
      </c>
      <c r="AH16" s="17">
        <f t="shared" si="20"/>
        <v>16.017237296235841</v>
      </c>
      <c r="AI16" s="17">
        <f t="shared" si="7"/>
        <v>120</v>
      </c>
      <c r="AJ16" s="17">
        <f t="shared" si="8"/>
        <v>512</v>
      </c>
      <c r="AK16" s="41">
        <f t="shared" si="9"/>
        <v>139.30342377741505</v>
      </c>
      <c r="AL16" s="41">
        <f t="shared" si="10"/>
        <v>184.32</v>
      </c>
      <c r="AM16" s="14" t="s">
        <v>22</v>
      </c>
      <c r="AN16" s="39" t="str">
        <f t="shared" si="21"/>
        <v>A1</v>
      </c>
    </row>
    <row r="17" spans="1:40">
      <c r="A17" s="26" t="s">
        <v>54</v>
      </c>
      <c r="B17" s="18" t="s">
        <v>14</v>
      </c>
      <c r="C17" s="18" t="s">
        <v>62</v>
      </c>
      <c r="D17" s="34">
        <v>2.5</v>
      </c>
      <c r="E17" s="35">
        <v>3</v>
      </c>
      <c r="F17" s="34">
        <v>390</v>
      </c>
      <c r="G17" s="34">
        <v>500</v>
      </c>
      <c r="H17" s="34">
        <v>90</v>
      </c>
      <c r="I17" s="34">
        <v>315</v>
      </c>
      <c r="J17" s="34">
        <v>8.1999999999999993</v>
      </c>
      <c r="K17" s="34">
        <v>190</v>
      </c>
      <c r="L17" s="34">
        <v>4</v>
      </c>
      <c r="M17" s="34">
        <v>2</v>
      </c>
      <c r="N17" s="34">
        <f>0.65*J17</f>
        <v>5.33</v>
      </c>
      <c r="O17" s="34">
        <v>75</v>
      </c>
      <c r="P17" s="35">
        <v>37.5</v>
      </c>
      <c r="Q17" s="34">
        <v>0</v>
      </c>
      <c r="R17" s="35">
        <v>1033</v>
      </c>
      <c r="S17" s="34">
        <v>90</v>
      </c>
      <c r="T17" s="34">
        <v>150</v>
      </c>
      <c r="U17" s="18">
        <v>141</v>
      </c>
      <c r="V17" s="35">
        <v>1.5</v>
      </c>
      <c r="W17" s="35">
        <v>1</v>
      </c>
      <c r="X17" s="35">
        <v>1</v>
      </c>
      <c r="Y17" s="35">
        <v>1.1000000000000001</v>
      </c>
      <c r="Z17" s="20">
        <f t="shared" si="1"/>
        <v>4.6126605966632592</v>
      </c>
      <c r="AA17" s="20">
        <f t="shared" si="13"/>
        <v>22.565689158148263</v>
      </c>
      <c r="AB17" s="20">
        <f t="shared" si="14"/>
        <v>23.0369190545</v>
      </c>
      <c r="AC17" s="20">
        <f t="shared" si="15"/>
        <v>29.012829695575</v>
      </c>
      <c r="AD17" s="20">
        <f t="shared" si="16"/>
        <v>0.89108093893751816</v>
      </c>
      <c r="AE17" s="20">
        <f t="shared" si="17"/>
        <v>1.0663274499085764</v>
      </c>
      <c r="AF17" s="20">
        <f t="shared" si="18"/>
        <v>0.60532166667287757</v>
      </c>
      <c r="AG17" s="20">
        <f t="shared" si="19"/>
        <v>16.454800559752169</v>
      </c>
      <c r="AH17" s="20">
        <f t="shared" si="20"/>
        <v>16.454800559752169</v>
      </c>
      <c r="AI17" s="20">
        <f t="shared" si="7"/>
        <v>180</v>
      </c>
      <c r="AJ17" s="20">
        <f t="shared" si="8"/>
        <v>302.5</v>
      </c>
      <c r="AK17" s="42">
        <f t="shared" si="9"/>
        <v>138.71920223900867</v>
      </c>
      <c r="AL17" s="42">
        <f t="shared" si="10"/>
        <v>81.674999999999997</v>
      </c>
      <c r="AM17" s="18" t="s">
        <v>22</v>
      </c>
      <c r="AN17" s="45" t="str">
        <f t="shared" si="21"/>
        <v>A2</v>
      </c>
    </row>
    <row r="18" spans="1:40">
      <c r="A18" s="24"/>
      <c r="B18" s="15" t="s">
        <v>15</v>
      </c>
      <c r="C18" s="15" t="s">
        <v>62</v>
      </c>
      <c r="D18" s="30">
        <v>2.5</v>
      </c>
      <c r="E18" s="31">
        <v>3</v>
      </c>
      <c r="F18" s="30">
        <v>390</v>
      </c>
      <c r="G18" s="30">
        <v>500</v>
      </c>
      <c r="H18" s="30">
        <v>90</v>
      </c>
      <c r="I18" s="30">
        <v>315</v>
      </c>
      <c r="J18" s="30">
        <v>8.1999999999999993</v>
      </c>
      <c r="K18" s="30">
        <v>190</v>
      </c>
      <c r="L18" s="30">
        <v>6</v>
      </c>
      <c r="M18" s="30">
        <v>3</v>
      </c>
      <c r="N18" s="30">
        <f>0.65*J18</f>
        <v>5.33</v>
      </c>
      <c r="O18" s="30">
        <v>50</v>
      </c>
      <c r="P18" s="31">
        <v>25</v>
      </c>
      <c r="Q18" s="30">
        <v>0</v>
      </c>
      <c r="R18" s="31">
        <v>1033</v>
      </c>
      <c r="S18" s="30">
        <v>90</v>
      </c>
      <c r="T18" s="30">
        <v>150</v>
      </c>
      <c r="U18" s="15">
        <v>159</v>
      </c>
      <c r="V18" s="31">
        <v>1.5</v>
      </c>
      <c r="W18" s="31">
        <v>1</v>
      </c>
      <c r="X18" s="31">
        <v>1</v>
      </c>
      <c r="Y18" s="31">
        <v>1.1000000000000001</v>
      </c>
      <c r="Z18" s="16">
        <f t="shared" si="1"/>
        <v>4.6126605966632592</v>
      </c>
      <c r="AA18" s="16">
        <f t="shared" si="13"/>
        <v>22.565689158148263</v>
      </c>
      <c r="AB18" s="16">
        <f t="shared" si="14"/>
        <v>23.0369190545</v>
      </c>
      <c r="AC18" s="16">
        <f t="shared" si="15"/>
        <v>29.012829695575</v>
      </c>
      <c r="AD18" s="16">
        <f t="shared" si="16"/>
        <v>0.89108093893751816</v>
      </c>
      <c r="AE18" s="16">
        <f t="shared" si="17"/>
        <v>1.0663274499085764</v>
      </c>
      <c r="AF18" s="16">
        <f t="shared" si="18"/>
        <v>0.60532166667287757</v>
      </c>
      <c r="AG18" s="16">
        <f t="shared" si="19"/>
        <v>16.454800559752169</v>
      </c>
      <c r="AH18" s="16">
        <f t="shared" si="20"/>
        <v>16.454800559752169</v>
      </c>
      <c r="AI18" s="16">
        <f t="shared" si="7"/>
        <v>180</v>
      </c>
      <c r="AJ18" s="16">
        <f t="shared" si="8"/>
        <v>315</v>
      </c>
      <c r="AK18" s="40">
        <f t="shared" si="9"/>
        <v>171.62880335851301</v>
      </c>
      <c r="AL18" s="40">
        <f t="shared" si="10"/>
        <v>85.05</v>
      </c>
      <c r="AM18" s="15" t="s">
        <v>22</v>
      </c>
      <c r="AN18" s="44" t="str">
        <f t="shared" si="21"/>
        <v>A2</v>
      </c>
    </row>
    <row r="19" spans="1:40">
      <c r="A19" s="25"/>
      <c r="B19" s="14" t="s">
        <v>16</v>
      </c>
      <c r="C19" s="14" t="s">
        <v>62</v>
      </c>
      <c r="D19" s="29">
        <v>2.5</v>
      </c>
      <c r="E19" s="28">
        <v>3</v>
      </c>
      <c r="F19" s="29">
        <v>390</v>
      </c>
      <c r="G19" s="29">
        <v>500</v>
      </c>
      <c r="H19" s="29">
        <v>90</v>
      </c>
      <c r="I19" s="29">
        <v>315</v>
      </c>
      <c r="J19" s="29">
        <v>8.1999999999999993</v>
      </c>
      <c r="K19" s="29">
        <v>190</v>
      </c>
      <c r="L19" s="29">
        <v>8</v>
      </c>
      <c r="M19" s="29">
        <v>3</v>
      </c>
      <c r="N19" s="30">
        <f>0.65*J19</f>
        <v>5.33</v>
      </c>
      <c r="O19" s="29">
        <v>25</v>
      </c>
      <c r="P19" s="28">
        <v>25</v>
      </c>
      <c r="Q19" s="29">
        <v>0</v>
      </c>
      <c r="R19" s="28">
        <v>1033</v>
      </c>
      <c r="S19" s="29">
        <v>90</v>
      </c>
      <c r="T19" s="29">
        <v>150</v>
      </c>
      <c r="U19" s="14">
        <v>140</v>
      </c>
      <c r="V19" s="28">
        <v>1.5</v>
      </c>
      <c r="W19" s="28">
        <v>1</v>
      </c>
      <c r="X19" s="28">
        <v>1</v>
      </c>
      <c r="Y19" s="28">
        <v>1.1000000000000001</v>
      </c>
      <c r="Z19" s="17">
        <f t="shared" si="1"/>
        <v>4.6126605966632592</v>
      </c>
      <c r="AA19" s="17">
        <f t="shared" si="13"/>
        <v>22.565689158148263</v>
      </c>
      <c r="AB19" s="17">
        <f t="shared" si="14"/>
        <v>23.0369190545</v>
      </c>
      <c r="AC19" s="17">
        <f t="shared" si="15"/>
        <v>29.012829695575</v>
      </c>
      <c r="AD19" s="17">
        <f t="shared" si="16"/>
        <v>0.89108093893751816</v>
      </c>
      <c r="AE19" s="17">
        <f t="shared" si="17"/>
        <v>1.0663274499085764</v>
      </c>
      <c r="AF19" s="17">
        <f t="shared" si="18"/>
        <v>0.60532166667287757</v>
      </c>
      <c r="AG19" s="17">
        <f t="shared" si="19"/>
        <v>16.454800559752169</v>
      </c>
      <c r="AH19" s="17">
        <f t="shared" si="20"/>
        <v>16.454800559752169</v>
      </c>
      <c r="AI19" s="17">
        <f t="shared" si="7"/>
        <v>180</v>
      </c>
      <c r="AJ19" s="17">
        <f t="shared" si="8"/>
        <v>265</v>
      </c>
      <c r="AK19" s="41">
        <f t="shared" si="9"/>
        <v>204.53840447801736</v>
      </c>
      <c r="AL19" s="41">
        <f t="shared" si="10"/>
        <v>71.55</v>
      </c>
      <c r="AM19" s="14" t="s">
        <v>22</v>
      </c>
      <c r="AN19" s="39" t="str">
        <f t="shared" si="21"/>
        <v>A2</v>
      </c>
    </row>
    <row r="20" spans="1:40">
      <c r="A20" s="26" t="s">
        <v>55</v>
      </c>
      <c r="B20" s="18" t="s">
        <v>17</v>
      </c>
      <c r="C20" s="18" t="s">
        <v>62</v>
      </c>
      <c r="D20" s="34">
        <v>2.5</v>
      </c>
      <c r="E20" s="35">
        <v>3</v>
      </c>
      <c r="F20" s="34">
        <v>390</v>
      </c>
      <c r="G20" s="34">
        <v>400</v>
      </c>
      <c r="H20" s="34">
        <v>120</v>
      </c>
      <c r="I20" s="34">
        <v>200</v>
      </c>
      <c r="J20" s="34">
        <v>6.5</v>
      </c>
      <c r="K20" s="34">
        <v>80</v>
      </c>
      <c r="L20" s="34">
        <v>4</v>
      </c>
      <c r="M20" s="34">
        <v>2</v>
      </c>
      <c r="N20" s="34">
        <f>0.65*J20</f>
        <v>4.2250000000000005</v>
      </c>
      <c r="O20" s="34">
        <v>40</v>
      </c>
      <c r="P20" s="34">
        <v>40</v>
      </c>
      <c r="Q20" s="34">
        <v>500</v>
      </c>
      <c r="R20" s="35">
        <v>1033</v>
      </c>
      <c r="S20" s="34">
        <v>120</v>
      </c>
      <c r="T20" s="34">
        <v>90</v>
      </c>
      <c r="U20" s="18">
        <v>101.5</v>
      </c>
      <c r="V20" s="35">
        <v>1.5</v>
      </c>
      <c r="W20" s="35">
        <v>1</v>
      </c>
      <c r="X20" s="35">
        <v>1</v>
      </c>
      <c r="Y20" s="35">
        <v>1.1000000000000001</v>
      </c>
      <c r="Z20" s="20">
        <f t="shared" si="1"/>
        <v>4.9802215549709041</v>
      </c>
      <c r="AA20" s="20">
        <f t="shared" si="13"/>
        <v>8.1317057549564922</v>
      </c>
      <c r="AB20" s="20">
        <f t="shared" si="14"/>
        <v>14.475161065625006</v>
      </c>
      <c r="AC20" s="20">
        <f t="shared" si="15"/>
        <v>17.573524299168373</v>
      </c>
      <c r="AD20" s="20">
        <f t="shared" si="16"/>
        <v>0.90757446705051248</v>
      </c>
      <c r="AE20" s="20">
        <f t="shared" si="17"/>
        <v>1.0852014510483865</v>
      </c>
      <c r="AF20" s="20">
        <f t="shared" si="18"/>
        <v>0.59518286970262002</v>
      </c>
      <c r="AG20" s="20">
        <f t="shared" si="19"/>
        <v>10.166134124886666</v>
      </c>
      <c r="AH20" s="20">
        <f t="shared" si="20"/>
        <v>8.1317057549564922</v>
      </c>
      <c r="AI20" s="20">
        <f t="shared" si="7"/>
        <v>150</v>
      </c>
      <c r="AJ20" s="20">
        <f t="shared" si="8"/>
        <v>160</v>
      </c>
      <c r="AK20" s="42">
        <f t="shared" si="9"/>
        <v>113.52682301982597</v>
      </c>
      <c r="AL20" s="42">
        <f t="shared" si="10"/>
        <v>57.6</v>
      </c>
      <c r="AM20" s="18" t="s">
        <v>87</v>
      </c>
      <c r="AN20" s="45" t="str">
        <f t="shared" si="21"/>
        <v>A2</v>
      </c>
    </row>
    <row r="21" spans="1:40">
      <c r="A21" s="24"/>
      <c r="B21" s="15" t="s">
        <v>18</v>
      </c>
      <c r="C21" s="15" t="s">
        <v>62</v>
      </c>
      <c r="D21" s="30">
        <v>2.5</v>
      </c>
      <c r="E21" s="31">
        <v>3</v>
      </c>
      <c r="F21" s="30">
        <v>390</v>
      </c>
      <c r="G21" s="30">
        <v>400</v>
      </c>
      <c r="H21" s="30">
        <v>120</v>
      </c>
      <c r="I21" s="30">
        <v>200</v>
      </c>
      <c r="J21" s="30">
        <v>6.5</v>
      </c>
      <c r="K21" s="30">
        <v>130</v>
      </c>
      <c r="L21" s="30">
        <v>4</v>
      </c>
      <c r="M21" s="30">
        <v>2</v>
      </c>
      <c r="N21" s="30">
        <f>0.65*J21</f>
        <v>4.2250000000000005</v>
      </c>
      <c r="O21" s="30">
        <v>40</v>
      </c>
      <c r="P21" s="30">
        <v>40</v>
      </c>
      <c r="Q21" s="30">
        <v>500</v>
      </c>
      <c r="R21" s="31">
        <v>1033</v>
      </c>
      <c r="S21" s="30">
        <v>120</v>
      </c>
      <c r="T21" s="30">
        <v>90</v>
      </c>
      <c r="U21" s="15">
        <v>123.7</v>
      </c>
      <c r="V21" s="31">
        <v>1.5</v>
      </c>
      <c r="W21" s="31">
        <v>1</v>
      </c>
      <c r="X21" s="31">
        <v>1</v>
      </c>
      <c r="Y21" s="31">
        <v>1.1000000000000001</v>
      </c>
      <c r="Z21" s="16">
        <f t="shared" si="1"/>
        <v>4.9802215549709041</v>
      </c>
      <c r="AA21" s="16">
        <f t="shared" si="13"/>
        <v>13.214021851804301</v>
      </c>
      <c r="AB21" s="16">
        <f t="shared" si="14"/>
        <v>14.475161065625006</v>
      </c>
      <c r="AC21" s="16">
        <f t="shared" si="15"/>
        <v>17.573524299168373</v>
      </c>
      <c r="AD21" s="16">
        <f t="shared" si="16"/>
        <v>0.90757446705051248</v>
      </c>
      <c r="AE21" s="16">
        <f t="shared" si="17"/>
        <v>1.0852014510483865</v>
      </c>
      <c r="AF21" s="16">
        <f t="shared" si="18"/>
        <v>0.59518286970262002</v>
      </c>
      <c r="AG21" s="16">
        <f t="shared" si="19"/>
        <v>10.166134124886666</v>
      </c>
      <c r="AH21" s="16">
        <f t="shared" si="20"/>
        <v>10.166134124886666</v>
      </c>
      <c r="AI21" s="16">
        <f t="shared" si="7"/>
        <v>150</v>
      </c>
      <c r="AJ21" s="16">
        <f t="shared" si="8"/>
        <v>210</v>
      </c>
      <c r="AK21" s="40">
        <f t="shared" si="9"/>
        <v>121.66453649954667</v>
      </c>
      <c r="AL21" s="40">
        <f t="shared" si="10"/>
        <v>75.599999999999994</v>
      </c>
      <c r="AM21" s="15" t="s">
        <v>87</v>
      </c>
      <c r="AN21" s="44" t="str">
        <f t="shared" si="21"/>
        <v>A2</v>
      </c>
    </row>
    <row r="22" spans="1:40">
      <c r="A22" s="24"/>
      <c r="B22" s="15" t="s">
        <v>19</v>
      </c>
      <c r="C22" s="15" t="s">
        <v>62</v>
      </c>
      <c r="D22" s="30">
        <v>2.5</v>
      </c>
      <c r="E22" s="31">
        <v>3</v>
      </c>
      <c r="F22" s="30">
        <v>390</v>
      </c>
      <c r="G22" s="30">
        <v>400</v>
      </c>
      <c r="H22" s="30">
        <v>120</v>
      </c>
      <c r="I22" s="30">
        <v>200</v>
      </c>
      <c r="J22" s="30">
        <v>8.1999999999999993</v>
      </c>
      <c r="K22" s="30">
        <v>130</v>
      </c>
      <c r="L22" s="30">
        <v>4</v>
      </c>
      <c r="M22" s="30">
        <v>2</v>
      </c>
      <c r="N22" s="30">
        <f t="shared" ref="N22:N24" si="22">0.65*J22</f>
        <v>5.33</v>
      </c>
      <c r="O22" s="30">
        <v>40</v>
      </c>
      <c r="P22" s="30">
        <v>40</v>
      </c>
      <c r="Q22" s="30">
        <v>500</v>
      </c>
      <c r="R22" s="31">
        <v>1033</v>
      </c>
      <c r="S22" s="30">
        <v>120</v>
      </c>
      <c r="T22" s="30">
        <v>90</v>
      </c>
      <c r="U22" s="15">
        <v>136.30000000000001</v>
      </c>
      <c r="V22" s="31">
        <v>1.5</v>
      </c>
      <c r="W22" s="31">
        <v>1</v>
      </c>
      <c r="X22" s="31">
        <v>1</v>
      </c>
      <c r="Y22" s="31">
        <v>1.1000000000000001</v>
      </c>
      <c r="Z22" s="16">
        <f t="shared" si="1"/>
        <v>4.6126605966632592</v>
      </c>
      <c r="AA22" s="16">
        <f t="shared" si="13"/>
        <v>15.439682055575128</v>
      </c>
      <c r="AB22" s="16">
        <f t="shared" si="14"/>
        <v>23.0369190545</v>
      </c>
      <c r="AC22" s="16">
        <f t="shared" si="15"/>
        <v>29.012829695575</v>
      </c>
      <c r="AD22" s="16">
        <f t="shared" si="16"/>
        <v>0.89108093893751816</v>
      </c>
      <c r="AE22" s="16">
        <f t="shared" si="17"/>
        <v>1.0663274499085764</v>
      </c>
      <c r="AF22" s="16">
        <f t="shared" si="18"/>
        <v>0.60532166667287757</v>
      </c>
      <c r="AG22" s="16">
        <f t="shared" si="19"/>
        <v>16.454800559752169</v>
      </c>
      <c r="AH22" s="16">
        <f t="shared" si="20"/>
        <v>15.439682055575128</v>
      </c>
      <c r="AI22" s="16">
        <f t="shared" si="7"/>
        <v>150</v>
      </c>
      <c r="AJ22" s="16">
        <f t="shared" si="8"/>
        <v>210</v>
      </c>
      <c r="AK22" s="40">
        <f t="shared" si="9"/>
        <v>142.7587282223005</v>
      </c>
      <c r="AL22" s="40">
        <f t="shared" si="10"/>
        <v>75.599999999999994</v>
      </c>
      <c r="AM22" s="15" t="s">
        <v>87</v>
      </c>
      <c r="AN22" s="44" t="str">
        <f t="shared" si="21"/>
        <v>A2</v>
      </c>
    </row>
    <row r="23" spans="1:40" ht="14.4" customHeight="1">
      <c r="A23" s="24"/>
      <c r="B23" s="15" t="s">
        <v>20</v>
      </c>
      <c r="C23" s="15" t="s">
        <v>62</v>
      </c>
      <c r="D23" s="30">
        <v>2.5</v>
      </c>
      <c r="E23" s="31">
        <v>3</v>
      </c>
      <c r="F23" s="30">
        <v>390</v>
      </c>
      <c r="G23" s="30">
        <v>600</v>
      </c>
      <c r="H23" s="30">
        <v>120</v>
      </c>
      <c r="I23" s="30">
        <v>400</v>
      </c>
      <c r="J23" s="30">
        <v>8.1999999999999993</v>
      </c>
      <c r="K23" s="30">
        <v>190</v>
      </c>
      <c r="L23" s="30">
        <v>4</v>
      </c>
      <c r="M23" s="30">
        <v>2</v>
      </c>
      <c r="N23" s="30">
        <f t="shared" si="22"/>
        <v>5.33</v>
      </c>
      <c r="O23" s="30">
        <v>40</v>
      </c>
      <c r="P23" s="30">
        <v>40</v>
      </c>
      <c r="Q23" s="30">
        <v>500</v>
      </c>
      <c r="R23" s="31">
        <v>1033</v>
      </c>
      <c r="S23" s="30">
        <v>120</v>
      </c>
      <c r="T23" s="30">
        <v>120</v>
      </c>
      <c r="U23" s="15">
        <v>173.1</v>
      </c>
      <c r="V23" s="31">
        <v>1.5</v>
      </c>
      <c r="W23" s="31">
        <v>1</v>
      </c>
      <c r="X23" s="31">
        <v>1</v>
      </c>
      <c r="Y23" s="31">
        <v>1.1000000000000001</v>
      </c>
      <c r="Z23" s="16">
        <f t="shared" si="1"/>
        <v>4.6126605966632592</v>
      </c>
      <c r="AA23" s="16">
        <f t="shared" si="13"/>
        <v>22.565689158148263</v>
      </c>
      <c r="AB23" s="16">
        <f t="shared" si="14"/>
        <v>23.0369190545</v>
      </c>
      <c r="AC23" s="16">
        <f t="shared" si="15"/>
        <v>29.012829695575</v>
      </c>
      <c r="AD23" s="16">
        <f t="shared" si="16"/>
        <v>0.89108093893751816</v>
      </c>
      <c r="AE23" s="16">
        <f t="shared" si="17"/>
        <v>1.0663274499085764</v>
      </c>
      <c r="AF23" s="16">
        <f t="shared" si="18"/>
        <v>0.60532166667287757</v>
      </c>
      <c r="AG23" s="16">
        <f t="shared" si="19"/>
        <v>16.454800559752169</v>
      </c>
      <c r="AH23" s="16">
        <f t="shared" si="20"/>
        <v>16.454800559752169</v>
      </c>
      <c r="AI23" s="16">
        <f t="shared" si="7"/>
        <v>180</v>
      </c>
      <c r="AJ23" s="16">
        <f t="shared" si="8"/>
        <v>270</v>
      </c>
      <c r="AK23" s="40">
        <f t="shared" si="9"/>
        <v>163.01920223900868</v>
      </c>
      <c r="AL23" s="40">
        <f t="shared" si="10"/>
        <v>97.2</v>
      </c>
      <c r="AM23" s="15" t="s">
        <v>87</v>
      </c>
      <c r="AN23" s="44" t="str">
        <f t="shared" si="21"/>
        <v>A2</v>
      </c>
    </row>
    <row r="24" spans="1:40">
      <c r="A24" s="25"/>
      <c r="B24" s="14" t="s">
        <v>21</v>
      </c>
      <c r="C24" s="14" t="s">
        <v>62</v>
      </c>
      <c r="D24" s="29">
        <v>2.5</v>
      </c>
      <c r="E24" s="28">
        <v>3</v>
      </c>
      <c r="F24" s="29">
        <v>390</v>
      </c>
      <c r="G24" s="29">
        <v>600</v>
      </c>
      <c r="H24" s="29">
        <v>120</v>
      </c>
      <c r="I24" s="29">
        <v>400</v>
      </c>
      <c r="J24" s="29">
        <v>8</v>
      </c>
      <c r="K24" s="29">
        <v>200</v>
      </c>
      <c r="L24" s="29">
        <v>4</v>
      </c>
      <c r="M24" s="29">
        <v>2</v>
      </c>
      <c r="N24" s="30">
        <f t="shared" si="22"/>
        <v>5.2</v>
      </c>
      <c r="O24" s="29">
        <v>40</v>
      </c>
      <c r="P24" s="29">
        <v>40</v>
      </c>
      <c r="Q24" s="29">
        <v>500</v>
      </c>
      <c r="R24" s="28">
        <v>1033</v>
      </c>
      <c r="S24" s="29">
        <v>120</v>
      </c>
      <c r="T24" s="29">
        <v>120</v>
      </c>
      <c r="U24" s="14">
        <v>175.8</v>
      </c>
      <c r="V24" s="28">
        <v>1.5</v>
      </c>
      <c r="W24" s="28">
        <v>1</v>
      </c>
      <c r="X24" s="28">
        <v>1</v>
      </c>
      <c r="Y24" s="28">
        <v>1.1000000000000001</v>
      </c>
      <c r="Z24" s="17">
        <f t="shared" si="1"/>
        <v>4.6504007032108188</v>
      </c>
      <c r="AA24" s="17">
        <f t="shared" si="13"/>
        <v>23.363613132931153</v>
      </c>
      <c r="AB24" s="17">
        <f t="shared" si="14"/>
        <v>21.926871200000001</v>
      </c>
      <c r="AC24" s="17">
        <f t="shared" si="15"/>
        <v>27.499686730087678</v>
      </c>
      <c r="AD24" s="17">
        <f t="shared" si="16"/>
        <v>0.89294448541112592</v>
      </c>
      <c r="AE24" s="17">
        <f t="shared" si="17"/>
        <v>1.0684463259387962</v>
      </c>
      <c r="AF24" s="17">
        <f t="shared" si="18"/>
        <v>0.60417282735000333</v>
      </c>
      <c r="AG24" s="17">
        <f t="shared" si="19"/>
        <v>15.632191326055164</v>
      </c>
      <c r="AH24" s="17">
        <f t="shared" si="20"/>
        <v>15.632191326055164</v>
      </c>
      <c r="AI24" s="17">
        <f t="shared" si="7"/>
        <v>180</v>
      </c>
      <c r="AJ24" s="17">
        <f t="shared" si="8"/>
        <v>280</v>
      </c>
      <c r="AK24" s="41">
        <f t="shared" si="9"/>
        <v>159.72876530422064</v>
      </c>
      <c r="AL24" s="41">
        <f t="shared" si="10"/>
        <v>100.8</v>
      </c>
      <c r="AM24" s="14" t="s">
        <v>87</v>
      </c>
      <c r="AN24" s="39" t="str">
        <f t="shared" si="21"/>
        <v>A2</v>
      </c>
    </row>
    <row r="25" spans="1:40">
      <c r="A25" s="26" t="s">
        <v>56</v>
      </c>
      <c r="B25" s="21" t="s">
        <v>26</v>
      </c>
      <c r="C25" s="18" t="s">
        <v>63</v>
      </c>
      <c r="D25" s="34">
        <v>2.5</v>
      </c>
      <c r="E25" s="35">
        <v>3</v>
      </c>
      <c r="F25" s="36">
        <v>390</v>
      </c>
      <c r="G25" s="35">
        <v>180</v>
      </c>
      <c r="H25" s="35">
        <v>140</v>
      </c>
      <c r="I25" s="35">
        <v>200</v>
      </c>
      <c r="J25" s="35">
        <v>8.1999999999999993</v>
      </c>
      <c r="K25" s="35">
        <v>130</v>
      </c>
      <c r="L25" s="35">
        <v>2</v>
      </c>
      <c r="M25" s="35">
        <v>1</v>
      </c>
      <c r="N25" s="34">
        <f>0.65*J25</f>
        <v>5.33</v>
      </c>
      <c r="O25" s="35">
        <v>70</v>
      </c>
      <c r="P25" s="35">
        <v>70</v>
      </c>
      <c r="Q25" s="35">
        <v>0</v>
      </c>
      <c r="R25" s="35">
        <v>1033</v>
      </c>
      <c r="S25" s="35">
        <v>140</v>
      </c>
      <c r="T25" s="35">
        <v>180</v>
      </c>
      <c r="U25" s="22">
        <v>96</v>
      </c>
      <c r="V25" s="35">
        <v>1.5</v>
      </c>
      <c r="W25" s="35">
        <v>1</v>
      </c>
      <c r="X25" s="35">
        <v>1</v>
      </c>
      <c r="Y25" s="35">
        <v>1.1000000000000001</v>
      </c>
      <c r="Z25" s="20">
        <f t="shared" si="1"/>
        <v>4.6126605966632592</v>
      </c>
      <c r="AA25" s="20">
        <f t="shared" si="13"/>
        <v>15.439682055575128</v>
      </c>
      <c r="AB25" s="20">
        <f t="shared" si="14"/>
        <v>23.0369190545</v>
      </c>
      <c r="AC25" s="20">
        <f t="shared" si="15"/>
        <v>29.012829695575</v>
      </c>
      <c r="AD25" s="20">
        <f t="shared" si="16"/>
        <v>0.89108093893751816</v>
      </c>
      <c r="AE25" s="20">
        <f t="shared" si="17"/>
        <v>1.0663274499085764</v>
      </c>
      <c r="AF25" s="20">
        <f t="shared" si="18"/>
        <v>0.60532166667287757</v>
      </c>
      <c r="AG25" s="20">
        <f t="shared" si="19"/>
        <v>16.454800559752169</v>
      </c>
      <c r="AH25" s="20">
        <f t="shared" si="20"/>
        <v>15.439682055575128</v>
      </c>
      <c r="AI25" s="20">
        <f t="shared" si="7"/>
        <v>210</v>
      </c>
      <c r="AJ25" s="20">
        <f t="shared" si="8"/>
        <v>200</v>
      </c>
      <c r="AK25" s="42">
        <f t="shared" si="9"/>
        <v>163.17936411115028</v>
      </c>
      <c r="AL25" s="42">
        <f t="shared" si="10"/>
        <v>84</v>
      </c>
      <c r="AM25" s="18" t="s">
        <v>88</v>
      </c>
      <c r="AN25" s="45" t="str">
        <f t="shared" si="21"/>
        <v>A2</v>
      </c>
    </row>
    <row r="26" spans="1:40">
      <c r="A26" s="24"/>
      <c r="B26" s="1" t="s">
        <v>27</v>
      </c>
      <c r="C26" s="15" t="s">
        <v>62</v>
      </c>
      <c r="D26" s="30">
        <v>2.5</v>
      </c>
      <c r="E26" s="31">
        <v>3</v>
      </c>
      <c r="F26" s="37">
        <v>390</v>
      </c>
      <c r="G26" s="37">
        <v>800</v>
      </c>
      <c r="H26" s="31">
        <v>140</v>
      </c>
      <c r="I26" s="31">
        <v>225</v>
      </c>
      <c r="J26" s="31">
        <v>7</v>
      </c>
      <c r="K26" s="31">
        <v>160</v>
      </c>
      <c r="L26" s="31">
        <v>2</v>
      </c>
      <c r="M26" s="31">
        <v>1</v>
      </c>
      <c r="N26" s="30">
        <f>0.65*J26</f>
        <v>4.55</v>
      </c>
      <c r="O26" s="31">
        <v>70</v>
      </c>
      <c r="P26" s="31">
        <v>400</v>
      </c>
      <c r="Q26" s="31">
        <v>310</v>
      </c>
      <c r="R26" s="31">
        <v>1033</v>
      </c>
      <c r="S26" s="31">
        <v>140</v>
      </c>
      <c r="T26" s="31">
        <v>180</v>
      </c>
      <c r="U26" s="6">
        <v>172</v>
      </c>
      <c r="V26" s="31">
        <v>1.5</v>
      </c>
      <c r="W26" s="31">
        <v>1</v>
      </c>
      <c r="X26" s="31">
        <v>1</v>
      </c>
      <c r="Y26" s="31">
        <v>1.1000000000000001</v>
      </c>
      <c r="Z26" s="16">
        <f t="shared" si="1"/>
        <v>4.8599043088727738</v>
      </c>
      <c r="AA26" s="16">
        <f t="shared" si="13"/>
        <v>17.091311473443774</v>
      </c>
      <c r="AB26" s="16">
        <f t="shared" si="14"/>
        <v>16.7877607625</v>
      </c>
      <c r="AC26" s="16">
        <f t="shared" si="15"/>
        <v>20.608012892112995</v>
      </c>
      <c r="AD26" s="16">
        <f t="shared" si="16"/>
        <v>0.90256466504455168</v>
      </c>
      <c r="AE26" s="16">
        <f t="shared" si="17"/>
        <v>1.079439830229407</v>
      </c>
      <c r="AF26" s="16">
        <f t="shared" si="18"/>
        <v>0.59825532057939745</v>
      </c>
      <c r="AG26" s="16">
        <f t="shared" si="19"/>
        <v>11.851173292200006</v>
      </c>
      <c r="AH26" s="16">
        <f t="shared" si="20"/>
        <v>11.851173292200006</v>
      </c>
      <c r="AI26" s="16">
        <f t="shared" si="7"/>
        <v>240</v>
      </c>
      <c r="AJ26" s="16">
        <f t="shared" si="8"/>
        <v>320</v>
      </c>
      <c r="AK26" s="40">
        <f t="shared" si="9"/>
        <v>174.90234658439999</v>
      </c>
      <c r="AL26" s="40">
        <f t="shared" si="10"/>
        <v>134.4</v>
      </c>
      <c r="AM26" s="19" t="s">
        <v>90</v>
      </c>
      <c r="AN26" s="44" t="str">
        <f t="shared" si="21"/>
        <v>A2</v>
      </c>
    </row>
    <row r="27" spans="1:40">
      <c r="A27" s="24"/>
      <c r="B27" s="1" t="s">
        <v>28</v>
      </c>
      <c r="C27" s="15" t="s">
        <v>62</v>
      </c>
      <c r="D27" s="30">
        <v>2.5</v>
      </c>
      <c r="E27" s="31">
        <v>3</v>
      </c>
      <c r="F27" s="37">
        <v>390</v>
      </c>
      <c r="G27" s="37">
        <v>800</v>
      </c>
      <c r="H27" s="31">
        <v>140</v>
      </c>
      <c r="I27" s="31">
        <v>225</v>
      </c>
      <c r="J27" s="31">
        <v>7</v>
      </c>
      <c r="K27" s="31">
        <v>160</v>
      </c>
      <c r="L27" s="31">
        <v>2</v>
      </c>
      <c r="M27" s="31">
        <v>2</v>
      </c>
      <c r="N27" s="30">
        <f t="shared" ref="N27:N50" si="23">0.65*J27</f>
        <v>4.55</v>
      </c>
      <c r="O27" s="31">
        <v>70</v>
      </c>
      <c r="P27" s="31">
        <v>365</v>
      </c>
      <c r="Q27" s="31">
        <v>310</v>
      </c>
      <c r="R27" s="31">
        <v>1033</v>
      </c>
      <c r="S27" s="31">
        <v>140</v>
      </c>
      <c r="T27" s="31">
        <v>180</v>
      </c>
      <c r="U27" s="6">
        <v>172</v>
      </c>
      <c r="V27" s="31">
        <v>1.5</v>
      </c>
      <c r="W27" s="31">
        <v>1</v>
      </c>
      <c r="X27" s="31">
        <v>1</v>
      </c>
      <c r="Y27" s="31">
        <v>1.1000000000000001</v>
      </c>
      <c r="Z27" s="16">
        <f t="shared" si="1"/>
        <v>4.8599043088727738</v>
      </c>
      <c r="AA27" s="16">
        <f t="shared" si="13"/>
        <v>17.091311473443774</v>
      </c>
      <c r="AB27" s="16">
        <f t="shared" si="14"/>
        <v>16.7877607625</v>
      </c>
      <c r="AC27" s="16">
        <f t="shared" si="15"/>
        <v>20.608012892112995</v>
      </c>
      <c r="AD27" s="16">
        <f t="shared" si="16"/>
        <v>0.90256466504455168</v>
      </c>
      <c r="AE27" s="16">
        <f t="shared" si="17"/>
        <v>1.079439830229407</v>
      </c>
      <c r="AF27" s="16">
        <f t="shared" si="18"/>
        <v>0.59825532057939745</v>
      </c>
      <c r="AG27" s="16">
        <f t="shared" si="19"/>
        <v>11.851173292200006</v>
      </c>
      <c r="AH27" s="16">
        <f t="shared" si="20"/>
        <v>11.851173292200006</v>
      </c>
      <c r="AI27" s="16">
        <f t="shared" si="7"/>
        <v>240</v>
      </c>
      <c r="AJ27" s="16">
        <f t="shared" si="8"/>
        <v>390</v>
      </c>
      <c r="AK27" s="40">
        <f t="shared" si="9"/>
        <v>174.90234658439999</v>
      </c>
      <c r="AL27" s="40">
        <f t="shared" si="10"/>
        <v>163.80000000000001</v>
      </c>
      <c r="AM27" s="15" t="s">
        <v>90</v>
      </c>
      <c r="AN27" s="44" t="str">
        <f t="shared" si="21"/>
        <v>A2</v>
      </c>
    </row>
    <row r="28" spans="1:40">
      <c r="A28" s="24"/>
      <c r="B28" s="1" t="s">
        <v>29</v>
      </c>
      <c r="C28" s="15" t="s">
        <v>62</v>
      </c>
      <c r="D28" s="30">
        <v>2.5</v>
      </c>
      <c r="E28" s="31">
        <v>3</v>
      </c>
      <c r="F28" s="37">
        <v>390</v>
      </c>
      <c r="G28" s="37">
        <v>800</v>
      </c>
      <c r="H28" s="31">
        <v>140</v>
      </c>
      <c r="I28" s="31">
        <v>225</v>
      </c>
      <c r="J28" s="31">
        <v>8.1999999999999993</v>
      </c>
      <c r="K28" s="31">
        <v>130</v>
      </c>
      <c r="L28" s="31">
        <v>2</v>
      </c>
      <c r="M28" s="31">
        <v>1</v>
      </c>
      <c r="N28" s="30">
        <f t="shared" si="23"/>
        <v>5.33</v>
      </c>
      <c r="O28" s="31">
        <v>70</v>
      </c>
      <c r="P28" s="31">
        <v>365</v>
      </c>
      <c r="Q28" s="31">
        <v>310</v>
      </c>
      <c r="R28" s="31">
        <v>1033</v>
      </c>
      <c r="S28" s="31">
        <v>140</v>
      </c>
      <c r="T28" s="31">
        <v>180</v>
      </c>
      <c r="U28" s="6">
        <v>174</v>
      </c>
      <c r="V28" s="31">
        <v>1.5</v>
      </c>
      <c r="W28" s="31">
        <v>1</v>
      </c>
      <c r="X28" s="31">
        <v>1</v>
      </c>
      <c r="Y28" s="31">
        <v>1.1000000000000001</v>
      </c>
      <c r="Z28" s="16">
        <f t="shared" si="1"/>
        <v>4.6126605966632592</v>
      </c>
      <c r="AA28" s="16">
        <f t="shared" si="13"/>
        <v>15.439682055575128</v>
      </c>
      <c r="AB28" s="16">
        <f t="shared" si="14"/>
        <v>23.0369190545</v>
      </c>
      <c r="AC28" s="16">
        <f t="shared" si="15"/>
        <v>29.012829695575</v>
      </c>
      <c r="AD28" s="16">
        <f t="shared" si="16"/>
        <v>0.89108093893751816</v>
      </c>
      <c r="AE28" s="16">
        <f t="shared" si="17"/>
        <v>1.0663274499085764</v>
      </c>
      <c r="AF28" s="16">
        <f t="shared" si="18"/>
        <v>0.60532166667287757</v>
      </c>
      <c r="AG28" s="16">
        <f t="shared" si="19"/>
        <v>16.454800559752169</v>
      </c>
      <c r="AH28" s="16">
        <f t="shared" si="20"/>
        <v>15.439682055575128</v>
      </c>
      <c r="AI28" s="16">
        <f t="shared" si="7"/>
        <v>240</v>
      </c>
      <c r="AJ28" s="16">
        <f t="shared" si="8"/>
        <v>260</v>
      </c>
      <c r="AK28" s="40">
        <f t="shared" si="9"/>
        <v>182.07936411115026</v>
      </c>
      <c r="AL28" s="40">
        <f t="shared" si="10"/>
        <v>109.2</v>
      </c>
      <c r="AM28" s="15" t="s">
        <v>90</v>
      </c>
      <c r="AN28" s="44" t="str">
        <f t="shared" si="21"/>
        <v>A2</v>
      </c>
    </row>
    <row r="29" spans="1:40">
      <c r="A29" s="24"/>
      <c r="B29" s="1" t="s">
        <v>30</v>
      </c>
      <c r="C29" s="15" t="s">
        <v>62</v>
      </c>
      <c r="D29" s="30">
        <v>2.5</v>
      </c>
      <c r="E29" s="31">
        <v>3</v>
      </c>
      <c r="F29" s="37">
        <v>390</v>
      </c>
      <c r="G29" s="37">
        <v>800</v>
      </c>
      <c r="H29" s="31">
        <v>140</v>
      </c>
      <c r="I29" s="31">
        <v>225</v>
      </c>
      <c r="J29" s="31">
        <v>8</v>
      </c>
      <c r="K29" s="31">
        <v>180</v>
      </c>
      <c r="L29" s="31">
        <v>2</v>
      </c>
      <c r="M29" s="31">
        <v>1</v>
      </c>
      <c r="N29" s="30">
        <f t="shared" si="23"/>
        <v>5.2</v>
      </c>
      <c r="O29" s="31">
        <v>70</v>
      </c>
      <c r="P29" s="31">
        <v>400</v>
      </c>
      <c r="Q29" s="31">
        <v>310</v>
      </c>
      <c r="R29" s="31">
        <v>1033</v>
      </c>
      <c r="S29" s="31">
        <v>140</v>
      </c>
      <c r="T29" s="31">
        <v>180</v>
      </c>
      <c r="U29" s="6">
        <v>196</v>
      </c>
      <c r="V29" s="31">
        <v>1.5</v>
      </c>
      <c r="W29" s="31">
        <v>1</v>
      </c>
      <c r="X29" s="31">
        <v>1</v>
      </c>
      <c r="Y29" s="31">
        <v>1.1000000000000001</v>
      </c>
      <c r="Z29" s="16">
        <f t="shared" si="1"/>
        <v>4.6504007032108188</v>
      </c>
      <c r="AA29" s="16">
        <f t="shared" si="13"/>
        <v>21.027251819638039</v>
      </c>
      <c r="AB29" s="16">
        <f t="shared" si="14"/>
        <v>21.926871200000001</v>
      </c>
      <c r="AC29" s="16">
        <f t="shared" si="15"/>
        <v>27.499686730087678</v>
      </c>
      <c r="AD29" s="16">
        <f t="shared" si="16"/>
        <v>0.89294448541112592</v>
      </c>
      <c r="AE29" s="16">
        <f t="shared" si="17"/>
        <v>1.0684463259387962</v>
      </c>
      <c r="AF29" s="16">
        <f t="shared" si="18"/>
        <v>0.60417282735000333</v>
      </c>
      <c r="AG29" s="16">
        <f t="shared" si="19"/>
        <v>15.632191326055164</v>
      </c>
      <c r="AH29" s="16">
        <f t="shared" si="20"/>
        <v>15.632191326055164</v>
      </c>
      <c r="AI29" s="16">
        <f t="shared" si="7"/>
        <v>240</v>
      </c>
      <c r="AJ29" s="16">
        <f t="shared" si="8"/>
        <v>360</v>
      </c>
      <c r="AK29" s="40">
        <f t="shared" si="9"/>
        <v>182.46438265211032</v>
      </c>
      <c r="AL29" s="40">
        <f t="shared" si="10"/>
        <v>151.19999999999999</v>
      </c>
      <c r="AM29" s="15" t="s">
        <v>90</v>
      </c>
      <c r="AN29" s="44" t="str">
        <f t="shared" si="21"/>
        <v>A2</v>
      </c>
    </row>
    <row r="30" spans="1:40">
      <c r="A30" s="24"/>
      <c r="B30" s="1" t="s">
        <v>31</v>
      </c>
      <c r="C30" s="15" t="s">
        <v>62</v>
      </c>
      <c r="D30" s="30">
        <v>2.5</v>
      </c>
      <c r="E30" s="31">
        <v>3</v>
      </c>
      <c r="F30" s="37">
        <v>390</v>
      </c>
      <c r="G30" s="37">
        <v>800</v>
      </c>
      <c r="H30" s="31">
        <v>140</v>
      </c>
      <c r="I30" s="31">
        <v>225</v>
      </c>
      <c r="J30" s="31">
        <v>8</v>
      </c>
      <c r="K30" s="31">
        <v>200</v>
      </c>
      <c r="L30" s="31">
        <v>2</v>
      </c>
      <c r="M30" s="31">
        <v>1</v>
      </c>
      <c r="N30" s="30">
        <f t="shared" si="23"/>
        <v>5.2</v>
      </c>
      <c r="O30" s="31">
        <v>70</v>
      </c>
      <c r="P30" s="31">
        <v>400</v>
      </c>
      <c r="Q30" s="31">
        <v>310</v>
      </c>
      <c r="R30" s="31">
        <v>1033</v>
      </c>
      <c r="S30" s="31">
        <v>140</v>
      </c>
      <c r="T30" s="31">
        <v>180</v>
      </c>
      <c r="U30" s="6">
        <v>205</v>
      </c>
      <c r="V30" s="31">
        <v>1.5</v>
      </c>
      <c r="W30" s="31">
        <v>1</v>
      </c>
      <c r="X30" s="31">
        <v>1</v>
      </c>
      <c r="Y30" s="31">
        <v>1.1000000000000001</v>
      </c>
      <c r="Z30" s="16">
        <f t="shared" si="1"/>
        <v>4.6504007032108188</v>
      </c>
      <c r="AA30" s="16">
        <f t="shared" si="13"/>
        <v>23.363613132931153</v>
      </c>
      <c r="AB30" s="16">
        <f t="shared" si="14"/>
        <v>21.926871200000001</v>
      </c>
      <c r="AC30" s="16">
        <f t="shared" si="15"/>
        <v>27.499686730087678</v>
      </c>
      <c r="AD30" s="16">
        <f t="shared" si="16"/>
        <v>0.89294448541112592</v>
      </c>
      <c r="AE30" s="16">
        <f t="shared" si="17"/>
        <v>1.0684463259387962</v>
      </c>
      <c r="AF30" s="16">
        <f t="shared" si="18"/>
        <v>0.60417282735000333</v>
      </c>
      <c r="AG30" s="16">
        <f t="shared" si="19"/>
        <v>15.632191326055164</v>
      </c>
      <c r="AH30" s="16">
        <f t="shared" si="20"/>
        <v>15.632191326055164</v>
      </c>
      <c r="AI30" s="16">
        <f t="shared" si="7"/>
        <v>240</v>
      </c>
      <c r="AJ30" s="16">
        <f t="shared" si="8"/>
        <v>400</v>
      </c>
      <c r="AK30" s="40">
        <f t="shared" si="9"/>
        <v>182.46438265211032</v>
      </c>
      <c r="AL30" s="40">
        <f t="shared" si="10"/>
        <v>168</v>
      </c>
      <c r="AM30" s="15" t="s">
        <v>90</v>
      </c>
      <c r="AN30" s="44" t="str">
        <f t="shared" si="21"/>
        <v>A2</v>
      </c>
    </row>
    <row r="31" spans="1:40">
      <c r="A31" s="24"/>
      <c r="B31" s="1" t="s">
        <v>32</v>
      </c>
      <c r="C31" s="15" t="s">
        <v>62</v>
      </c>
      <c r="D31" s="30">
        <v>2.5</v>
      </c>
      <c r="E31" s="31">
        <v>3</v>
      </c>
      <c r="F31" s="37">
        <v>390</v>
      </c>
      <c r="G31" s="37">
        <v>800</v>
      </c>
      <c r="H31" s="31">
        <v>140</v>
      </c>
      <c r="I31" s="31">
        <v>225</v>
      </c>
      <c r="J31" s="31">
        <v>7</v>
      </c>
      <c r="K31" s="31">
        <v>160</v>
      </c>
      <c r="L31" s="31">
        <v>4</v>
      </c>
      <c r="M31" s="31">
        <v>2</v>
      </c>
      <c r="N31" s="30">
        <f t="shared" si="23"/>
        <v>4.55</v>
      </c>
      <c r="O31" s="31">
        <v>70</v>
      </c>
      <c r="P31" s="31">
        <v>365</v>
      </c>
      <c r="Q31" s="31">
        <v>310</v>
      </c>
      <c r="R31" s="31">
        <v>1033</v>
      </c>
      <c r="S31" s="31">
        <v>140</v>
      </c>
      <c r="T31" s="31">
        <v>180</v>
      </c>
      <c r="U31" s="6">
        <v>210</v>
      </c>
      <c r="V31" s="31">
        <v>1.5</v>
      </c>
      <c r="W31" s="31">
        <v>1</v>
      </c>
      <c r="X31" s="31">
        <v>1</v>
      </c>
      <c r="Y31" s="31">
        <v>1.1000000000000001</v>
      </c>
      <c r="Z31" s="16">
        <f t="shared" si="1"/>
        <v>4.8599043088727738</v>
      </c>
      <c r="AA31" s="16">
        <f t="shared" si="13"/>
        <v>17.091311473443774</v>
      </c>
      <c r="AB31" s="16">
        <f t="shared" si="14"/>
        <v>16.7877607625</v>
      </c>
      <c r="AC31" s="16">
        <f t="shared" si="15"/>
        <v>20.608012892112995</v>
      </c>
      <c r="AD31" s="16">
        <f t="shared" si="16"/>
        <v>0.90256466504455168</v>
      </c>
      <c r="AE31" s="16">
        <f t="shared" si="17"/>
        <v>1.079439830229407</v>
      </c>
      <c r="AF31" s="16">
        <f t="shared" si="18"/>
        <v>0.59825532057939745</v>
      </c>
      <c r="AG31" s="16">
        <f t="shared" si="19"/>
        <v>11.851173292200006</v>
      </c>
      <c r="AH31" s="16">
        <f t="shared" si="20"/>
        <v>11.851173292200006</v>
      </c>
      <c r="AI31" s="16">
        <f t="shared" si="7"/>
        <v>240</v>
      </c>
      <c r="AJ31" s="16">
        <f t="shared" si="8"/>
        <v>390</v>
      </c>
      <c r="AK31" s="40">
        <f t="shared" si="9"/>
        <v>198.6046931688</v>
      </c>
      <c r="AL31" s="40">
        <f t="shared" si="10"/>
        <v>163.80000000000001</v>
      </c>
      <c r="AM31" s="4" t="s">
        <v>90</v>
      </c>
      <c r="AN31" s="44" t="str">
        <f t="shared" si="21"/>
        <v>A2</v>
      </c>
    </row>
    <row r="32" spans="1:40">
      <c r="A32" s="24"/>
      <c r="B32" s="1" t="s">
        <v>33</v>
      </c>
      <c r="C32" s="15" t="s">
        <v>62</v>
      </c>
      <c r="D32" s="30">
        <v>2.5</v>
      </c>
      <c r="E32" s="31">
        <v>3</v>
      </c>
      <c r="F32" s="37">
        <v>390</v>
      </c>
      <c r="G32" s="37">
        <v>800</v>
      </c>
      <c r="H32" s="31">
        <v>140</v>
      </c>
      <c r="I32" s="31">
        <v>225</v>
      </c>
      <c r="J32" s="31">
        <v>8.1999999999999993</v>
      </c>
      <c r="K32" s="31">
        <v>130</v>
      </c>
      <c r="L32" s="31">
        <v>4</v>
      </c>
      <c r="M32" s="31">
        <v>2</v>
      </c>
      <c r="N32" s="30">
        <f t="shared" si="23"/>
        <v>5.33</v>
      </c>
      <c r="O32" s="31">
        <v>70</v>
      </c>
      <c r="P32" s="31">
        <v>365</v>
      </c>
      <c r="Q32" s="31">
        <v>310</v>
      </c>
      <c r="R32" s="31">
        <v>1033</v>
      </c>
      <c r="S32" s="31">
        <v>140</v>
      </c>
      <c r="T32" s="31">
        <v>180</v>
      </c>
      <c r="U32" s="6">
        <v>189</v>
      </c>
      <c r="V32" s="31">
        <v>1.5</v>
      </c>
      <c r="W32" s="31">
        <v>1</v>
      </c>
      <c r="X32" s="31">
        <v>1</v>
      </c>
      <c r="Y32" s="31">
        <v>1.1000000000000001</v>
      </c>
      <c r="Z32" s="16">
        <f t="shared" si="1"/>
        <v>4.6126605966632592</v>
      </c>
      <c r="AA32" s="16">
        <f t="shared" si="13"/>
        <v>15.439682055575128</v>
      </c>
      <c r="AB32" s="16">
        <f t="shared" si="14"/>
        <v>23.0369190545</v>
      </c>
      <c r="AC32" s="16">
        <f t="shared" si="15"/>
        <v>29.012829695575</v>
      </c>
      <c r="AD32" s="16">
        <f t="shared" si="16"/>
        <v>0.89108093893751816</v>
      </c>
      <c r="AE32" s="16">
        <f t="shared" si="17"/>
        <v>1.0663274499085764</v>
      </c>
      <c r="AF32" s="16">
        <f t="shared" si="18"/>
        <v>0.60532166667287757</v>
      </c>
      <c r="AG32" s="16">
        <f t="shared" si="19"/>
        <v>16.454800559752169</v>
      </c>
      <c r="AH32" s="16">
        <f t="shared" si="20"/>
        <v>15.439682055575128</v>
      </c>
      <c r="AI32" s="16">
        <f t="shared" si="7"/>
        <v>240</v>
      </c>
      <c r="AJ32" s="16">
        <f t="shared" si="8"/>
        <v>330</v>
      </c>
      <c r="AK32" s="40">
        <f t="shared" si="9"/>
        <v>212.95872822230049</v>
      </c>
      <c r="AL32" s="40">
        <f t="shared" si="10"/>
        <v>138.6</v>
      </c>
      <c r="AM32" s="15" t="s">
        <v>90</v>
      </c>
      <c r="AN32" s="44" t="str">
        <f t="shared" si="21"/>
        <v>A2</v>
      </c>
    </row>
    <row r="33" spans="1:40">
      <c r="A33" s="24"/>
      <c r="B33" s="1" t="s">
        <v>34</v>
      </c>
      <c r="C33" s="15" t="s">
        <v>62</v>
      </c>
      <c r="D33" s="30">
        <v>2.5</v>
      </c>
      <c r="E33" s="31">
        <v>3</v>
      </c>
      <c r="F33" s="37">
        <v>390</v>
      </c>
      <c r="G33" s="37">
        <v>800</v>
      </c>
      <c r="H33" s="31">
        <v>140</v>
      </c>
      <c r="I33" s="31">
        <v>225</v>
      </c>
      <c r="J33" s="31">
        <v>8</v>
      </c>
      <c r="K33" s="31">
        <v>160</v>
      </c>
      <c r="L33" s="31">
        <v>4</v>
      </c>
      <c r="M33" s="31">
        <v>2</v>
      </c>
      <c r="N33" s="30">
        <f t="shared" si="23"/>
        <v>5.2</v>
      </c>
      <c r="O33" s="31">
        <v>70</v>
      </c>
      <c r="P33" s="31">
        <v>365</v>
      </c>
      <c r="Q33" s="31">
        <v>310</v>
      </c>
      <c r="R33" s="31">
        <v>1033</v>
      </c>
      <c r="S33" s="31">
        <v>140</v>
      </c>
      <c r="T33" s="31">
        <v>180</v>
      </c>
      <c r="U33" s="6">
        <v>194</v>
      </c>
      <c r="V33" s="31">
        <v>1.5</v>
      </c>
      <c r="W33" s="31">
        <v>1</v>
      </c>
      <c r="X33" s="31">
        <v>1</v>
      </c>
      <c r="Y33" s="31">
        <v>1.1000000000000001</v>
      </c>
      <c r="Z33" s="16">
        <f t="shared" si="1"/>
        <v>4.6504007032108188</v>
      </c>
      <c r="AA33" s="16">
        <f t="shared" si="13"/>
        <v>18.690890506344925</v>
      </c>
      <c r="AB33" s="16">
        <f t="shared" si="14"/>
        <v>21.926871200000001</v>
      </c>
      <c r="AC33" s="16">
        <f t="shared" si="15"/>
        <v>27.499686730087678</v>
      </c>
      <c r="AD33" s="16">
        <f t="shared" si="16"/>
        <v>0.89294448541112592</v>
      </c>
      <c r="AE33" s="16">
        <f t="shared" si="17"/>
        <v>1.0684463259387962</v>
      </c>
      <c r="AF33" s="16">
        <f t="shared" si="18"/>
        <v>0.60417282735000333</v>
      </c>
      <c r="AG33" s="16">
        <f t="shared" si="19"/>
        <v>15.632191326055164</v>
      </c>
      <c r="AH33" s="16">
        <f t="shared" si="20"/>
        <v>15.632191326055164</v>
      </c>
      <c r="AI33" s="16">
        <f t="shared" si="7"/>
        <v>240</v>
      </c>
      <c r="AJ33" s="16">
        <f t="shared" si="8"/>
        <v>390</v>
      </c>
      <c r="AK33" s="40">
        <f t="shared" si="9"/>
        <v>213.72876530422064</v>
      </c>
      <c r="AL33" s="40">
        <f t="shared" si="10"/>
        <v>163.80000000000001</v>
      </c>
      <c r="AM33" s="15" t="s">
        <v>90</v>
      </c>
      <c r="AN33" s="44" t="str">
        <f t="shared" si="21"/>
        <v>A2</v>
      </c>
    </row>
    <row r="34" spans="1:40">
      <c r="A34" s="24"/>
      <c r="B34" s="1" t="s">
        <v>35</v>
      </c>
      <c r="C34" s="15" t="s">
        <v>62</v>
      </c>
      <c r="D34" s="30">
        <v>2.5</v>
      </c>
      <c r="E34" s="31">
        <v>3</v>
      </c>
      <c r="F34" s="37">
        <v>390</v>
      </c>
      <c r="G34" s="37">
        <v>800</v>
      </c>
      <c r="H34" s="31">
        <v>140</v>
      </c>
      <c r="I34" s="31">
        <v>225</v>
      </c>
      <c r="J34" s="31">
        <v>8</v>
      </c>
      <c r="K34" s="31">
        <v>180</v>
      </c>
      <c r="L34" s="31">
        <v>4</v>
      </c>
      <c r="M34" s="31">
        <v>2</v>
      </c>
      <c r="N34" s="30">
        <f t="shared" si="23"/>
        <v>5.2</v>
      </c>
      <c r="O34" s="31">
        <v>70</v>
      </c>
      <c r="P34" s="31">
        <v>365</v>
      </c>
      <c r="Q34" s="31">
        <v>310</v>
      </c>
      <c r="R34" s="31">
        <v>1033</v>
      </c>
      <c r="S34" s="31">
        <v>140</v>
      </c>
      <c r="T34" s="31">
        <v>180</v>
      </c>
      <c r="U34" s="6">
        <v>217</v>
      </c>
      <c r="V34" s="31">
        <v>1.5</v>
      </c>
      <c r="W34" s="31">
        <v>1</v>
      </c>
      <c r="X34" s="31">
        <v>1</v>
      </c>
      <c r="Y34" s="31">
        <v>1.1000000000000001</v>
      </c>
      <c r="Z34" s="16">
        <f t="shared" ref="Z34:Z65" si="24">8.2*W34*X34*J34^(-0.33)*(F34/350)^Y34</f>
        <v>4.6504007032108188</v>
      </c>
      <c r="AA34" s="16">
        <f t="shared" si="13"/>
        <v>21.027251819638039</v>
      </c>
      <c r="AB34" s="16">
        <f t="shared" si="14"/>
        <v>21.926871200000001</v>
      </c>
      <c r="AC34" s="16">
        <f t="shared" si="15"/>
        <v>27.499686730087678</v>
      </c>
      <c r="AD34" s="16">
        <f t="shared" si="16"/>
        <v>0.89294448541112592</v>
      </c>
      <c r="AE34" s="16">
        <f t="shared" si="17"/>
        <v>1.0684463259387962</v>
      </c>
      <c r="AF34" s="16">
        <f t="shared" si="18"/>
        <v>0.60417282735000333</v>
      </c>
      <c r="AG34" s="16">
        <f t="shared" si="19"/>
        <v>15.632191326055164</v>
      </c>
      <c r="AH34" s="16">
        <f t="shared" si="20"/>
        <v>15.632191326055164</v>
      </c>
      <c r="AI34" s="16">
        <f t="shared" ref="AI34:AI50" si="25">T34+MIN(T34,30)+MIN(T34,30,Q34)</f>
        <v>240</v>
      </c>
      <c r="AJ34" s="16">
        <f t="shared" ref="AJ34:AJ50" si="26">K34+(M34-1)*O34+MIN(K34,P34)</f>
        <v>430</v>
      </c>
      <c r="AK34" s="40">
        <f t="shared" ref="AK34:AK50" si="27">V34*S34*AI34*E34/1000+L34*AH34</f>
        <v>213.72876530422064</v>
      </c>
      <c r="AL34" s="40">
        <f t="shared" ref="AL34:AL50" si="28">E34*S34*AJ34/1000</f>
        <v>180.6</v>
      </c>
      <c r="AM34" s="4" t="s">
        <v>90</v>
      </c>
      <c r="AN34" s="44" t="str">
        <f t="shared" si="21"/>
        <v>A2</v>
      </c>
    </row>
    <row r="35" spans="1:40">
      <c r="A35" s="24"/>
      <c r="B35" s="1" t="s">
        <v>36</v>
      </c>
      <c r="C35" s="15" t="s">
        <v>62</v>
      </c>
      <c r="D35" s="30">
        <v>2.5</v>
      </c>
      <c r="E35" s="31">
        <v>3</v>
      </c>
      <c r="F35" s="37">
        <v>390</v>
      </c>
      <c r="G35" s="37">
        <v>800</v>
      </c>
      <c r="H35" s="31">
        <v>140</v>
      </c>
      <c r="I35" s="31">
        <v>225</v>
      </c>
      <c r="J35" s="31">
        <v>8</v>
      </c>
      <c r="K35" s="31">
        <v>200</v>
      </c>
      <c r="L35" s="31">
        <v>4</v>
      </c>
      <c r="M35" s="31">
        <v>2</v>
      </c>
      <c r="N35" s="30">
        <f t="shared" si="23"/>
        <v>5.2</v>
      </c>
      <c r="O35" s="31">
        <v>70</v>
      </c>
      <c r="P35" s="31">
        <v>365</v>
      </c>
      <c r="Q35" s="31">
        <v>310</v>
      </c>
      <c r="R35" s="31">
        <v>1033</v>
      </c>
      <c r="S35" s="31">
        <v>140</v>
      </c>
      <c r="T35" s="31">
        <v>180</v>
      </c>
      <c r="U35" s="6">
        <v>217</v>
      </c>
      <c r="V35" s="31">
        <v>1.5</v>
      </c>
      <c r="W35" s="31">
        <v>1</v>
      </c>
      <c r="X35" s="31">
        <v>1</v>
      </c>
      <c r="Y35" s="31">
        <v>1.1000000000000001</v>
      </c>
      <c r="Z35" s="16">
        <f t="shared" si="24"/>
        <v>4.6504007032108188</v>
      </c>
      <c r="AA35" s="16">
        <f t="shared" si="13"/>
        <v>23.363613132931153</v>
      </c>
      <c r="AB35" s="16">
        <f t="shared" si="14"/>
        <v>21.926871200000001</v>
      </c>
      <c r="AC35" s="16">
        <f t="shared" si="15"/>
        <v>27.499686730087678</v>
      </c>
      <c r="AD35" s="16">
        <f t="shared" si="16"/>
        <v>0.89294448541112592</v>
      </c>
      <c r="AE35" s="16">
        <f t="shared" si="17"/>
        <v>1.0684463259387962</v>
      </c>
      <c r="AF35" s="16">
        <f t="shared" si="18"/>
        <v>0.60417282735000333</v>
      </c>
      <c r="AG35" s="16">
        <f t="shared" si="19"/>
        <v>15.632191326055164</v>
      </c>
      <c r="AH35" s="16">
        <f t="shared" si="20"/>
        <v>15.632191326055164</v>
      </c>
      <c r="AI35" s="16">
        <f t="shared" si="25"/>
        <v>240</v>
      </c>
      <c r="AJ35" s="16">
        <f t="shared" si="26"/>
        <v>470</v>
      </c>
      <c r="AK35" s="40">
        <f t="shared" si="27"/>
        <v>213.72876530422064</v>
      </c>
      <c r="AL35" s="40">
        <f t="shared" si="28"/>
        <v>197.4</v>
      </c>
      <c r="AM35" s="4" t="s">
        <v>90</v>
      </c>
      <c r="AN35" s="44" t="str">
        <f t="shared" si="21"/>
        <v>A2</v>
      </c>
    </row>
    <row r="36" spans="1:40">
      <c r="A36" s="24"/>
      <c r="B36" s="1" t="s">
        <v>37</v>
      </c>
      <c r="C36" s="15" t="s">
        <v>62</v>
      </c>
      <c r="D36" s="30">
        <v>2.5</v>
      </c>
      <c r="E36" s="31">
        <v>3</v>
      </c>
      <c r="F36" s="37">
        <v>390</v>
      </c>
      <c r="G36" s="37">
        <v>800</v>
      </c>
      <c r="H36" s="31">
        <v>140</v>
      </c>
      <c r="I36" s="31">
        <v>225</v>
      </c>
      <c r="J36" s="31">
        <v>7</v>
      </c>
      <c r="K36" s="31">
        <v>160</v>
      </c>
      <c r="L36" s="31">
        <v>6</v>
      </c>
      <c r="M36" s="31">
        <v>3</v>
      </c>
      <c r="N36" s="30">
        <f t="shared" si="23"/>
        <v>4.55</v>
      </c>
      <c r="O36" s="31">
        <v>70</v>
      </c>
      <c r="P36" s="31">
        <v>330</v>
      </c>
      <c r="Q36" s="31">
        <v>220</v>
      </c>
      <c r="R36" s="31">
        <v>1033</v>
      </c>
      <c r="S36" s="31">
        <v>140</v>
      </c>
      <c r="T36" s="31">
        <v>360</v>
      </c>
      <c r="U36" s="6">
        <v>311</v>
      </c>
      <c r="V36" s="31">
        <v>1.5</v>
      </c>
      <c r="W36" s="31">
        <v>1</v>
      </c>
      <c r="X36" s="31">
        <v>1</v>
      </c>
      <c r="Y36" s="31">
        <v>1.1000000000000001</v>
      </c>
      <c r="Z36" s="16">
        <f t="shared" si="24"/>
        <v>4.8599043088727738</v>
      </c>
      <c r="AA36" s="16">
        <f t="shared" si="13"/>
        <v>17.091311473443774</v>
      </c>
      <c r="AB36" s="16">
        <f t="shared" si="14"/>
        <v>16.7877607625</v>
      </c>
      <c r="AC36" s="16">
        <f t="shared" si="15"/>
        <v>20.608012892112995</v>
      </c>
      <c r="AD36" s="16">
        <f t="shared" si="16"/>
        <v>0.90256466504455168</v>
      </c>
      <c r="AE36" s="16">
        <f t="shared" si="17"/>
        <v>1.079439830229407</v>
      </c>
      <c r="AF36" s="16">
        <f t="shared" si="18"/>
        <v>0.59825532057939745</v>
      </c>
      <c r="AG36" s="16">
        <f t="shared" si="19"/>
        <v>11.851173292200006</v>
      </c>
      <c r="AH36" s="16">
        <f t="shared" si="20"/>
        <v>11.851173292200006</v>
      </c>
      <c r="AI36" s="16">
        <f t="shared" si="25"/>
        <v>420</v>
      </c>
      <c r="AJ36" s="16">
        <f t="shared" si="26"/>
        <v>460</v>
      </c>
      <c r="AK36" s="40">
        <f t="shared" si="27"/>
        <v>335.70703975320009</v>
      </c>
      <c r="AL36" s="40">
        <f t="shared" si="28"/>
        <v>193.2</v>
      </c>
      <c r="AM36" s="4" t="s">
        <v>90</v>
      </c>
      <c r="AN36" s="44" t="str">
        <f t="shared" si="21"/>
        <v>A2</v>
      </c>
    </row>
    <row r="37" spans="1:40">
      <c r="A37" s="24"/>
      <c r="B37" s="1" t="s">
        <v>38</v>
      </c>
      <c r="C37" s="15" t="s">
        <v>62</v>
      </c>
      <c r="D37" s="30">
        <v>2.5</v>
      </c>
      <c r="E37" s="31">
        <v>3</v>
      </c>
      <c r="F37" s="37">
        <v>390</v>
      </c>
      <c r="G37" s="31">
        <v>1200</v>
      </c>
      <c r="H37" s="31">
        <v>140</v>
      </c>
      <c r="I37" s="31">
        <v>540</v>
      </c>
      <c r="J37" s="31">
        <v>8</v>
      </c>
      <c r="K37" s="31">
        <v>300</v>
      </c>
      <c r="L37" s="31">
        <v>2</v>
      </c>
      <c r="M37" s="31">
        <v>1</v>
      </c>
      <c r="N37" s="30">
        <f t="shared" si="23"/>
        <v>5.2</v>
      </c>
      <c r="O37" s="31">
        <v>70</v>
      </c>
      <c r="P37" s="31">
        <v>600</v>
      </c>
      <c r="Q37" s="31">
        <v>510</v>
      </c>
      <c r="R37" s="31">
        <v>1033</v>
      </c>
      <c r="S37" s="31">
        <v>140</v>
      </c>
      <c r="T37" s="31">
        <v>180</v>
      </c>
      <c r="U37" s="5">
        <v>234</v>
      </c>
      <c r="V37" s="31">
        <v>1.5</v>
      </c>
      <c r="W37" s="31">
        <v>1</v>
      </c>
      <c r="X37" s="31">
        <v>1</v>
      </c>
      <c r="Y37" s="31">
        <v>1.1000000000000001</v>
      </c>
      <c r="Z37" s="16">
        <f t="shared" si="24"/>
        <v>4.6504007032108188</v>
      </c>
      <c r="AA37" s="16">
        <f t="shared" si="13"/>
        <v>35.045419699396724</v>
      </c>
      <c r="AB37" s="16">
        <f t="shared" si="14"/>
        <v>21.926871200000001</v>
      </c>
      <c r="AC37" s="16">
        <f t="shared" si="15"/>
        <v>27.499686730087678</v>
      </c>
      <c r="AD37" s="16">
        <f t="shared" si="16"/>
        <v>0.89294448541112592</v>
      </c>
      <c r="AE37" s="16">
        <f t="shared" si="17"/>
        <v>1.0684463259387962</v>
      </c>
      <c r="AF37" s="16">
        <f t="shared" si="18"/>
        <v>0.60417282735000333</v>
      </c>
      <c r="AG37" s="16">
        <f t="shared" si="19"/>
        <v>15.632191326055164</v>
      </c>
      <c r="AH37" s="16">
        <f t="shared" si="20"/>
        <v>15.632191326055164</v>
      </c>
      <c r="AI37" s="16">
        <f t="shared" si="25"/>
        <v>240</v>
      </c>
      <c r="AJ37" s="16">
        <f t="shared" si="26"/>
        <v>600</v>
      </c>
      <c r="AK37" s="40">
        <f t="shared" si="27"/>
        <v>182.46438265211032</v>
      </c>
      <c r="AL37" s="40">
        <f t="shared" si="28"/>
        <v>252</v>
      </c>
      <c r="AM37" s="4" t="s">
        <v>90</v>
      </c>
      <c r="AN37" s="44" t="str">
        <f t="shared" si="21"/>
        <v>A1</v>
      </c>
    </row>
    <row r="38" spans="1:40">
      <c r="A38" s="24"/>
      <c r="B38" s="1" t="s">
        <v>39</v>
      </c>
      <c r="C38" s="15" t="s">
        <v>62</v>
      </c>
      <c r="D38" s="30">
        <v>2.5</v>
      </c>
      <c r="E38" s="31">
        <v>3</v>
      </c>
      <c r="F38" s="37">
        <v>390</v>
      </c>
      <c r="G38" s="31">
        <v>1200</v>
      </c>
      <c r="H38" s="31">
        <v>140</v>
      </c>
      <c r="I38" s="31">
        <v>540</v>
      </c>
      <c r="J38" s="31">
        <v>9</v>
      </c>
      <c r="K38" s="31">
        <v>440</v>
      </c>
      <c r="L38" s="31">
        <v>2</v>
      </c>
      <c r="M38" s="31">
        <v>1</v>
      </c>
      <c r="N38" s="30">
        <f t="shared" si="23"/>
        <v>5.8500000000000005</v>
      </c>
      <c r="O38" s="31">
        <v>70</v>
      </c>
      <c r="P38" s="31">
        <v>550</v>
      </c>
      <c r="Q38" s="31">
        <v>460</v>
      </c>
      <c r="R38" s="31">
        <v>1033</v>
      </c>
      <c r="S38" s="31">
        <v>140</v>
      </c>
      <c r="T38" s="31">
        <v>180</v>
      </c>
      <c r="U38" s="5">
        <v>230</v>
      </c>
      <c r="V38" s="31">
        <v>1.5</v>
      </c>
      <c r="W38" s="31">
        <v>1</v>
      </c>
      <c r="X38" s="31">
        <v>1</v>
      </c>
      <c r="Y38" s="31">
        <v>1.1000000000000001</v>
      </c>
      <c r="Z38" s="16">
        <f t="shared" si="24"/>
        <v>4.4731147894006043</v>
      </c>
      <c r="AA38" s="16">
        <f t="shared" si="13"/>
        <v>55.620498537322881</v>
      </c>
      <c r="AB38" s="16">
        <f t="shared" si="14"/>
        <v>27.751196362500007</v>
      </c>
      <c r="AC38" s="16">
        <f t="shared" si="15"/>
        <v>35.52694853385286</v>
      </c>
      <c r="AD38" s="16">
        <f t="shared" si="16"/>
        <v>0.88381608613110463</v>
      </c>
      <c r="AE38" s="16">
        <f t="shared" si="17"/>
        <v>1.0581003781541727</v>
      </c>
      <c r="AF38" s="16">
        <f t="shared" si="18"/>
        <v>0.609807745729538</v>
      </c>
      <c r="AG38" s="16">
        <f t="shared" si="19"/>
        <v>19.969015504234381</v>
      </c>
      <c r="AH38" s="16">
        <f t="shared" si="20"/>
        <v>19.969015504234381</v>
      </c>
      <c r="AI38" s="16">
        <f t="shared" si="25"/>
        <v>240</v>
      </c>
      <c r="AJ38" s="16">
        <f t="shared" si="26"/>
        <v>880</v>
      </c>
      <c r="AK38" s="40">
        <f t="shared" si="27"/>
        <v>191.13803100846874</v>
      </c>
      <c r="AL38" s="40">
        <f t="shared" si="28"/>
        <v>369.6</v>
      </c>
      <c r="AM38" s="4" t="s">
        <v>90</v>
      </c>
      <c r="AN38" s="44" t="str">
        <f t="shared" si="21"/>
        <v>A1</v>
      </c>
    </row>
    <row r="39" spans="1:40">
      <c r="A39" s="24"/>
      <c r="B39" s="1" t="s">
        <v>40</v>
      </c>
      <c r="C39" s="15" t="s">
        <v>62</v>
      </c>
      <c r="D39" s="30">
        <v>2.5</v>
      </c>
      <c r="E39" s="31">
        <v>3</v>
      </c>
      <c r="F39" s="37">
        <v>390</v>
      </c>
      <c r="G39" s="31">
        <v>1200</v>
      </c>
      <c r="H39" s="31">
        <v>140</v>
      </c>
      <c r="I39" s="31">
        <v>540</v>
      </c>
      <c r="J39" s="31">
        <v>9</v>
      </c>
      <c r="K39" s="31">
        <v>440</v>
      </c>
      <c r="L39" s="31">
        <v>2</v>
      </c>
      <c r="M39" s="31">
        <v>2</v>
      </c>
      <c r="N39" s="30">
        <f t="shared" si="23"/>
        <v>5.8500000000000005</v>
      </c>
      <c r="O39" s="31">
        <v>70</v>
      </c>
      <c r="P39" s="31">
        <v>515</v>
      </c>
      <c r="Q39" s="31">
        <v>460</v>
      </c>
      <c r="R39" s="31">
        <v>1033</v>
      </c>
      <c r="S39" s="31">
        <v>140</v>
      </c>
      <c r="T39" s="31">
        <v>180</v>
      </c>
      <c r="U39" s="5">
        <v>225</v>
      </c>
      <c r="V39" s="31">
        <v>1.5</v>
      </c>
      <c r="W39" s="31">
        <v>1</v>
      </c>
      <c r="X39" s="31">
        <v>1</v>
      </c>
      <c r="Y39" s="31">
        <v>1.1000000000000001</v>
      </c>
      <c r="Z39" s="16">
        <f t="shared" si="24"/>
        <v>4.4731147894006043</v>
      </c>
      <c r="AA39" s="16">
        <f t="shared" si="13"/>
        <v>55.620498537322881</v>
      </c>
      <c r="AB39" s="16">
        <f t="shared" si="14"/>
        <v>27.751196362500007</v>
      </c>
      <c r="AC39" s="16">
        <f t="shared" si="15"/>
        <v>35.52694853385286</v>
      </c>
      <c r="AD39" s="16">
        <f t="shared" si="16"/>
        <v>0.88381608613110463</v>
      </c>
      <c r="AE39" s="16">
        <f t="shared" si="17"/>
        <v>1.0581003781541727</v>
      </c>
      <c r="AF39" s="16">
        <f t="shared" si="18"/>
        <v>0.609807745729538</v>
      </c>
      <c r="AG39" s="16">
        <f t="shared" si="19"/>
        <v>19.969015504234381</v>
      </c>
      <c r="AH39" s="16">
        <f t="shared" si="20"/>
        <v>19.969015504234381</v>
      </c>
      <c r="AI39" s="16">
        <f t="shared" si="25"/>
        <v>240</v>
      </c>
      <c r="AJ39" s="16">
        <f t="shared" si="26"/>
        <v>950</v>
      </c>
      <c r="AK39" s="40">
        <f t="shared" si="27"/>
        <v>191.13803100846874</v>
      </c>
      <c r="AL39" s="40">
        <f t="shared" si="28"/>
        <v>399</v>
      </c>
      <c r="AM39" s="4" t="s">
        <v>90</v>
      </c>
      <c r="AN39" s="44" t="str">
        <f t="shared" si="21"/>
        <v>A1</v>
      </c>
    </row>
    <row r="40" spans="1:40">
      <c r="A40" s="24"/>
      <c r="B40" s="1" t="s">
        <v>41</v>
      </c>
      <c r="C40" s="15" t="s">
        <v>62</v>
      </c>
      <c r="D40" s="30">
        <v>2.5</v>
      </c>
      <c r="E40" s="31">
        <v>3</v>
      </c>
      <c r="F40" s="37">
        <v>390</v>
      </c>
      <c r="G40" s="31">
        <v>1200</v>
      </c>
      <c r="H40" s="31">
        <v>140</v>
      </c>
      <c r="I40" s="31">
        <v>540</v>
      </c>
      <c r="J40" s="31">
        <v>8</v>
      </c>
      <c r="K40" s="31">
        <v>300</v>
      </c>
      <c r="L40" s="31">
        <v>4</v>
      </c>
      <c r="M40" s="31">
        <v>2</v>
      </c>
      <c r="N40" s="30">
        <f t="shared" si="23"/>
        <v>5.2</v>
      </c>
      <c r="O40" s="31">
        <v>70</v>
      </c>
      <c r="P40" s="31">
        <v>565</v>
      </c>
      <c r="Q40" s="31">
        <v>510</v>
      </c>
      <c r="R40" s="31">
        <v>1033</v>
      </c>
      <c r="S40" s="31">
        <v>140</v>
      </c>
      <c r="T40" s="31">
        <v>180</v>
      </c>
      <c r="U40" s="5">
        <v>256</v>
      </c>
      <c r="V40" s="31">
        <v>1.5</v>
      </c>
      <c r="W40" s="31">
        <v>1</v>
      </c>
      <c r="X40" s="31">
        <v>1</v>
      </c>
      <c r="Y40" s="31">
        <v>1.1000000000000001</v>
      </c>
      <c r="Z40" s="16">
        <f t="shared" si="24"/>
        <v>4.6504007032108188</v>
      </c>
      <c r="AA40" s="16">
        <f t="shared" si="13"/>
        <v>35.045419699396724</v>
      </c>
      <c r="AB40" s="16">
        <f t="shared" si="14"/>
        <v>21.926871200000001</v>
      </c>
      <c r="AC40" s="16">
        <f t="shared" si="15"/>
        <v>27.499686730087678</v>
      </c>
      <c r="AD40" s="16">
        <f t="shared" si="16"/>
        <v>0.89294448541112592</v>
      </c>
      <c r="AE40" s="16">
        <f t="shared" si="17"/>
        <v>1.0684463259387962</v>
      </c>
      <c r="AF40" s="16">
        <f t="shared" si="18"/>
        <v>0.60417282735000333</v>
      </c>
      <c r="AG40" s="16">
        <f t="shared" si="19"/>
        <v>15.632191326055164</v>
      </c>
      <c r="AH40" s="16">
        <f t="shared" si="20"/>
        <v>15.632191326055164</v>
      </c>
      <c r="AI40" s="16">
        <f t="shared" si="25"/>
        <v>240</v>
      </c>
      <c r="AJ40" s="16">
        <f t="shared" si="26"/>
        <v>670</v>
      </c>
      <c r="AK40" s="40">
        <f t="shared" si="27"/>
        <v>213.72876530422064</v>
      </c>
      <c r="AL40" s="40">
        <f t="shared" si="28"/>
        <v>281.39999999999998</v>
      </c>
      <c r="AM40" s="4" t="s">
        <v>90</v>
      </c>
      <c r="AN40" s="44" t="str">
        <f t="shared" si="21"/>
        <v>A1</v>
      </c>
    </row>
    <row r="41" spans="1:40">
      <c r="A41" s="24"/>
      <c r="B41" s="1" t="s">
        <v>42</v>
      </c>
      <c r="C41" s="15" t="s">
        <v>62</v>
      </c>
      <c r="D41" s="30">
        <v>2.5</v>
      </c>
      <c r="E41" s="31">
        <v>3</v>
      </c>
      <c r="F41" s="37">
        <v>390</v>
      </c>
      <c r="G41" s="31">
        <v>1200</v>
      </c>
      <c r="H41" s="31">
        <v>140</v>
      </c>
      <c r="I41" s="31">
        <v>540</v>
      </c>
      <c r="J41" s="31">
        <v>8</v>
      </c>
      <c r="K41" s="31">
        <v>340</v>
      </c>
      <c r="L41" s="31">
        <v>4</v>
      </c>
      <c r="M41" s="31">
        <v>2</v>
      </c>
      <c r="N41" s="30">
        <f t="shared" si="23"/>
        <v>5.2</v>
      </c>
      <c r="O41" s="31">
        <v>70</v>
      </c>
      <c r="P41" s="31">
        <v>600</v>
      </c>
      <c r="Q41" s="31">
        <v>510</v>
      </c>
      <c r="R41" s="31">
        <v>1033</v>
      </c>
      <c r="S41" s="31">
        <v>140</v>
      </c>
      <c r="T41" s="31">
        <v>180</v>
      </c>
      <c r="U41" s="5">
        <v>271</v>
      </c>
      <c r="V41" s="31">
        <v>1.5</v>
      </c>
      <c r="W41" s="31">
        <v>1</v>
      </c>
      <c r="X41" s="31">
        <v>1</v>
      </c>
      <c r="Y41" s="31">
        <v>1.1000000000000001</v>
      </c>
      <c r="Z41" s="16">
        <f t="shared" si="24"/>
        <v>4.6504007032108188</v>
      </c>
      <c r="AA41" s="16">
        <f t="shared" si="13"/>
        <v>39.718142325982967</v>
      </c>
      <c r="AB41" s="16">
        <f t="shared" si="14"/>
        <v>21.926871200000001</v>
      </c>
      <c r="AC41" s="16">
        <f t="shared" si="15"/>
        <v>27.499686730087678</v>
      </c>
      <c r="AD41" s="16">
        <f t="shared" si="16"/>
        <v>0.89294448541112592</v>
      </c>
      <c r="AE41" s="16">
        <f t="shared" si="17"/>
        <v>1.0684463259387962</v>
      </c>
      <c r="AF41" s="16">
        <f t="shared" si="18"/>
        <v>0.60417282735000333</v>
      </c>
      <c r="AG41" s="16">
        <f t="shared" si="19"/>
        <v>15.632191326055164</v>
      </c>
      <c r="AH41" s="16">
        <f t="shared" si="20"/>
        <v>15.632191326055164</v>
      </c>
      <c r="AI41" s="16">
        <f t="shared" si="25"/>
        <v>240</v>
      </c>
      <c r="AJ41" s="16">
        <f t="shared" si="26"/>
        <v>750</v>
      </c>
      <c r="AK41" s="40">
        <f t="shared" si="27"/>
        <v>213.72876530422064</v>
      </c>
      <c r="AL41" s="40">
        <f t="shared" si="28"/>
        <v>315</v>
      </c>
      <c r="AM41" s="4" t="s">
        <v>90</v>
      </c>
      <c r="AN41" s="44" t="str">
        <f t="shared" si="21"/>
        <v>A1</v>
      </c>
    </row>
    <row r="42" spans="1:40">
      <c r="A42" s="24"/>
      <c r="B42" s="1" t="s">
        <v>43</v>
      </c>
      <c r="C42" s="15" t="s">
        <v>62</v>
      </c>
      <c r="D42" s="30">
        <v>2.5</v>
      </c>
      <c r="E42" s="31">
        <v>3</v>
      </c>
      <c r="F42" s="37">
        <v>390</v>
      </c>
      <c r="G42" s="31">
        <v>1200</v>
      </c>
      <c r="H42" s="31">
        <v>140</v>
      </c>
      <c r="I42" s="31">
        <v>540</v>
      </c>
      <c r="J42" s="31">
        <v>9</v>
      </c>
      <c r="K42" s="31">
        <v>440</v>
      </c>
      <c r="L42" s="31">
        <v>4</v>
      </c>
      <c r="M42" s="31">
        <v>2</v>
      </c>
      <c r="N42" s="30">
        <f t="shared" si="23"/>
        <v>5.8500000000000005</v>
      </c>
      <c r="O42" s="31">
        <v>70</v>
      </c>
      <c r="P42" s="31">
        <v>515</v>
      </c>
      <c r="Q42" s="31">
        <v>460</v>
      </c>
      <c r="R42" s="31">
        <v>1033</v>
      </c>
      <c r="S42" s="31">
        <v>140</v>
      </c>
      <c r="T42" s="31">
        <v>180</v>
      </c>
      <c r="U42" s="5">
        <v>292</v>
      </c>
      <c r="V42" s="31">
        <v>1.5</v>
      </c>
      <c r="W42" s="31">
        <v>1</v>
      </c>
      <c r="X42" s="31">
        <v>1</v>
      </c>
      <c r="Y42" s="31">
        <v>1.1000000000000001</v>
      </c>
      <c r="Z42" s="16">
        <f t="shared" si="24"/>
        <v>4.4731147894006043</v>
      </c>
      <c r="AA42" s="16">
        <f t="shared" si="13"/>
        <v>55.620498537322881</v>
      </c>
      <c r="AB42" s="16">
        <f t="shared" si="14"/>
        <v>27.751196362500007</v>
      </c>
      <c r="AC42" s="16">
        <f t="shared" si="15"/>
        <v>35.52694853385286</v>
      </c>
      <c r="AD42" s="16">
        <f t="shared" si="16"/>
        <v>0.88381608613110463</v>
      </c>
      <c r="AE42" s="16">
        <f t="shared" si="17"/>
        <v>1.0581003781541727</v>
      </c>
      <c r="AF42" s="16">
        <f t="shared" si="18"/>
        <v>0.609807745729538</v>
      </c>
      <c r="AG42" s="16">
        <f t="shared" si="19"/>
        <v>19.969015504234381</v>
      </c>
      <c r="AH42" s="16">
        <f t="shared" si="20"/>
        <v>19.969015504234381</v>
      </c>
      <c r="AI42" s="16">
        <f t="shared" si="25"/>
        <v>240</v>
      </c>
      <c r="AJ42" s="16">
        <f t="shared" si="26"/>
        <v>950</v>
      </c>
      <c r="AK42" s="40">
        <f t="shared" si="27"/>
        <v>231.0760620169375</v>
      </c>
      <c r="AL42" s="40">
        <f t="shared" si="28"/>
        <v>399</v>
      </c>
      <c r="AM42" s="4" t="s">
        <v>90</v>
      </c>
      <c r="AN42" s="44" t="str">
        <f t="shared" si="21"/>
        <v>A1</v>
      </c>
    </row>
    <row r="43" spans="1:40">
      <c r="A43" s="24"/>
      <c r="B43" s="1" t="s">
        <v>44</v>
      </c>
      <c r="C43" s="15" t="s">
        <v>62</v>
      </c>
      <c r="D43" s="30">
        <v>2.5</v>
      </c>
      <c r="E43" s="31">
        <v>3</v>
      </c>
      <c r="F43" s="37">
        <v>390</v>
      </c>
      <c r="G43" s="31">
        <v>1200</v>
      </c>
      <c r="H43" s="31">
        <v>140</v>
      </c>
      <c r="I43" s="31">
        <v>540</v>
      </c>
      <c r="J43" s="31">
        <v>9</v>
      </c>
      <c r="K43" s="31">
        <v>440</v>
      </c>
      <c r="L43" s="31">
        <v>6</v>
      </c>
      <c r="M43" s="31">
        <v>3</v>
      </c>
      <c r="N43" s="30">
        <f t="shared" si="23"/>
        <v>5.8500000000000005</v>
      </c>
      <c r="O43" s="31">
        <v>70</v>
      </c>
      <c r="P43" s="31">
        <v>530</v>
      </c>
      <c r="Q43" s="31">
        <v>420</v>
      </c>
      <c r="R43" s="31">
        <v>1033</v>
      </c>
      <c r="S43" s="31">
        <v>140</v>
      </c>
      <c r="T43" s="31">
        <v>360</v>
      </c>
      <c r="U43" s="5">
        <v>455</v>
      </c>
      <c r="V43" s="31">
        <v>1.5</v>
      </c>
      <c r="W43" s="31">
        <v>1</v>
      </c>
      <c r="X43" s="31">
        <v>1</v>
      </c>
      <c r="Y43" s="31">
        <v>1.1000000000000001</v>
      </c>
      <c r="Z43" s="16">
        <f t="shared" si="24"/>
        <v>4.4731147894006043</v>
      </c>
      <c r="AA43" s="16">
        <f t="shared" si="13"/>
        <v>55.620498537322881</v>
      </c>
      <c r="AB43" s="16">
        <f t="shared" si="14"/>
        <v>27.751196362500007</v>
      </c>
      <c r="AC43" s="16">
        <f t="shared" si="15"/>
        <v>35.52694853385286</v>
      </c>
      <c r="AD43" s="16">
        <f t="shared" si="16"/>
        <v>0.88381608613110463</v>
      </c>
      <c r="AE43" s="16">
        <f t="shared" si="17"/>
        <v>1.0581003781541727</v>
      </c>
      <c r="AF43" s="16">
        <f t="shared" si="18"/>
        <v>0.609807745729538</v>
      </c>
      <c r="AG43" s="16">
        <f t="shared" si="19"/>
        <v>19.969015504234381</v>
      </c>
      <c r="AH43" s="16">
        <f t="shared" si="20"/>
        <v>19.969015504234381</v>
      </c>
      <c r="AI43" s="16">
        <f t="shared" si="25"/>
        <v>420</v>
      </c>
      <c r="AJ43" s="16">
        <f t="shared" si="26"/>
        <v>1020</v>
      </c>
      <c r="AK43" s="40">
        <f t="shared" si="27"/>
        <v>384.41409302540632</v>
      </c>
      <c r="AL43" s="40">
        <f t="shared" si="28"/>
        <v>428.4</v>
      </c>
      <c r="AM43" s="4" t="s">
        <v>90</v>
      </c>
      <c r="AN43" s="44" t="str">
        <f t="shared" si="21"/>
        <v>A1</v>
      </c>
    </row>
    <row r="44" spans="1:40">
      <c r="A44" s="24"/>
      <c r="B44" s="6" t="s">
        <v>45</v>
      </c>
      <c r="C44" s="15" t="s">
        <v>60</v>
      </c>
      <c r="D44" s="30">
        <v>2.5</v>
      </c>
      <c r="E44" s="31">
        <v>3</v>
      </c>
      <c r="F44" s="37">
        <v>390</v>
      </c>
      <c r="G44" s="31">
        <v>800</v>
      </c>
      <c r="H44" s="31">
        <v>140</v>
      </c>
      <c r="I44" s="31">
        <v>225</v>
      </c>
      <c r="J44" s="31">
        <v>7</v>
      </c>
      <c r="K44" s="31">
        <v>160</v>
      </c>
      <c r="L44" s="31">
        <v>2</v>
      </c>
      <c r="M44" s="31">
        <v>1</v>
      </c>
      <c r="N44" s="30">
        <f t="shared" si="23"/>
        <v>4.55</v>
      </c>
      <c r="O44" s="31">
        <v>70</v>
      </c>
      <c r="P44" s="31">
        <v>365</v>
      </c>
      <c r="Q44" s="31">
        <v>310</v>
      </c>
      <c r="R44" s="31">
        <v>1033</v>
      </c>
      <c r="S44" s="31">
        <v>140</v>
      </c>
      <c r="T44" s="31">
        <v>180</v>
      </c>
      <c r="U44" s="5">
        <v>173</v>
      </c>
      <c r="V44" s="31">
        <v>1</v>
      </c>
      <c r="W44" s="31">
        <v>1</v>
      </c>
      <c r="X44" s="31">
        <v>1</v>
      </c>
      <c r="Y44" s="31">
        <v>1.1000000000000001</v>
      </c>
      <c r="Z44" s="16">
        <f t="shared" si="24"/>
        <v>4.8599043088727738</v>
      </c>
      <c r="AA44" s="16">
        <f t="shared" si="13"/>
        <v>17.091311473443774</v>
      </c>
      <c r="AB44" s="16">
        <f t="shared" si="14"/>
        <v>16.7877607625</v>
      </c>
      <c r="AC44" s="16">
        <f t="shared" si="15"/>
        <v>20.608012892112995</v>
      </c>
      <c r="AD44" s="16">
        <f t="shared" si="16"/>
        <v>0.90256466504455168</v>
      </c>
      <c r="AE44" s="16">
        <f t="shared" si="17"/>
        <v>1.079439830229407</v>
      </c>
      <c r="AF44" s="16">
        <f t="shared" si="18"/>
        <v>0.59825532057939745</v>
      </c>
      <c r="AG44" s="16">
        <f t="shared" si="19"/>
        <v>11.851173292200006</v>
      </c>
      <c r="AH44" s="16">
        <f t="shared" si="20"/>
        <v>11.851173292200006</v>
      </c>
      <c r="AI44" s="16">
        <f t="shared" si="25"/>
        <v>240</v>
      </c>
      <c r="AJ44" s="16">
        <f t="shared" si="26"/>
        <v>320</v>
      </c>
      <c r="AK44" s="40">
        <f t="shared" si="27"/>
        <v>124.50234658440002</v>
      </c>
      <c r="AL44" s="40">
        <f t="shared" si="28"/>
        <v>134.4</v>
      </c>
      <c r="AM44" s="4" t="s">
        <v>90</v>
      </c>
      <c r="AN44" s="44" t="str">
        <f t="shared" si="21"/>
        <v>A1</v>
      </c>
    </row>
    <row r="45" spans="1:40">
      <c r="A45" s="24"/>
      <c r="B45" s="6" t="s">
        <v>46</v>
      </c>
      <c r="C45" s="15" t="s">
        <v>60</v>
      </c>
      <c r="D45" s="30">
        <v>2.5</v>
      </c>
      <c r="E45" s="31">
        <v>3</v>
      </c>
      <c r="F45" s="37">
        <v>390</v>
      </c>
      <c r="G45" s="31">
        <v>800</v>
      </c>
      <c r="H45" s="31">
        <v>140</v>
      </c>
      <c r="I45" s="31">
        <v>225</v>
      </c>
      <c r="J45" s="31">
        <v>8.1999999999999993</v>
      </c>
      <c r="K45" s="31">
        <v>130</v>
      </c>
      <c r="L45" s="31">
        <v>2</v>
      </c>
      <c r="M45" s="31">
        <v>1</v>
      </c>
      <c r="N45" s="30">
        <f t="shared" si="23"/>
        <v>5.33</v>
      </c>
      <c r="O45" s="31">
        <v>70</v>
      </c>
      <c r="P45" s="31">
        <v>365</v>
      </c>
      <c r="Q45" s="31">
        <v>310</v>
      </c>
      <c r="R45" s="31">
        <v>1033</v>
      </c>
      <c r="S45" s="31">
        <v>140</v>
      </c>
      <c r="T45" s="31">
        <v>180</v>
      </c>
      <c r="U45" s="5">
        <v>169</v>
      </c>
      <c r="V45" s="31">
        <v>1</v>
      </c>
      <c r="W45" s="31">
        <v>1</v>
      </c>
      <c r="X45" s="31">
        <v>1</v>
      </c>
      <c r="Y45" s="31">
        <v>1.1000000000000001</v>
      </c>
      <c r="Z45" s="16">
        <f t="shared" si="24"/>
        <v>4.6126605966632592</v>
      </c>
      <c r="AA45" s="16">
        <f t="shared" si="13"/>
        <v>15.439682055575128</v>
      </c>
      <c r="AB45" s="16">
        <f t="shared" si="14"/>
        <v>23.0369190545</v>
      </c>
      <c r="AC45" s="16">
        <f t="shared" si="15"/>
        <v>29.012829695575</v>
      </c>
      <c r="AD45" s="16">
        <f t="shared" si="16"/>
        <v>0.89108093893751816</v>
      </c>
      <c r="AE45" s="16">
        <f t="shared" si="17"/>
        <v>1.0663274499085764</v>
      </c>
      <c r="AF45" s="16">
        <f t="shared" si="18"/>
        <v>0.60532166667287757</v>
      </c>
      <c r="AG45" s="16">
        <f t="shared" si="19"/>
        <v>16.454800559752169</v>
      </c>
      <c r="AH45" s="16">
        <f t="shared" si="20"/>
        <v>15.439682055575128</v>
      </c>
      <c r="AI45" s="16">
        <f t="shared" si="25"/>
        <v>240</v>
      </c>
      <c r="AJ45" s="16">
        <f t="shared" si="26"/>
        <v>260</v>
      </c>
      <c r="AK45" s="40">
        <f t="shared" si="27"/>
        <v>131.67936411115025</v>
      </c>
      <c r="AL45" s="40">
        <f t="shared" si="28"/>
        <v>109.2</v>
      </c>
      <c r="AM45" s="4" t="s">
        <v>90</v>
      </c>
      <c r="AN45" s="44" t="str">
        <f t="shared" si="21"/>
        <v>A2</v>
      </c>
    </row>
    <row r="46" spans="1:40">
      <c r="A46" s="24"/>
      <c r="B46" s="6" t="s">
        <v>47</v>
      </c>
      <c r="C46" s="15" t="s">
        <v>60</v>
      </c>
      <c r="D46" s="30">
        <v>2.5</v>
      </c>
      <c r="E46" s="31">
        <v>3</v>
      </c>
      <c r="F46" s="37">
        <v>390</v>
      </c>
      <c r="G46" s="31">
        <v>800</v>
      </c>
      <c r="H46" s="31">
        <v>140</v>
      </c>
      <c r="I46" s="31">
        <v>225</v>
      </c>
      <c r="J46" s="31">
        <v>7</v>
      </c>
      <c r="K46" s="31">
        <v>160</v>
      </c>
      <c r="L46" s="31">
        <v>2</v>
      </c>
      <c r="M46" s="31">
        <v>2</v>
      </c>
      <c r="N46" s="30">
        <f t="shared" si="23"/>
        <v>4.55</v>
      </c>
      <c r="O46" s="31">
        <v>70</v>
      </c>
      <c r="P46" s="31">
        <v>365</v>
      </c>
      <c r="Q46" s="31">
        <v>310</v>
      </c>
      <c r="R46" s="31">
        <v>1033</v>
      </c>
      <c r="S46" s="31">
        <v>140</v>
      </c>
      <c r="T46" s="31">
        <v>180</v>
      </c>
      <c r="U46" s="5">
        <v>192</v>
      </c>
      <c r="V46" s="31">
        <v>1</v>
      </c>
      <c r="W46" s="31">
        <v>1</v>
      </c>
      <c r="X46" s="31">
        <v>1</v>
      </c>
      <c r="Y46" s="31">
        <v>1.1000000000000001</v>
      </c>
      <c r="Z46" s="16">
        <f t="shared" si="24"/>
        <v>4.8599043088727738</v>
      </c>
      <c r="AA46" s="16">
        <f t="shared" si="13"/>
        <v>17.091311473443774</v>
      </c>
      <c r="AB46" s="16">
        <f t="shared" si="14"/>
        <v>16.7877607625</v>
      </c>
      <c r="AC46" s="16">
        <f t="shared" si="15"/>
        <v>20.608012892112995</v>
      </c>
      <c r="AD46" s="16">
        <f t="shared" si="16"/>
        <v>0.90256466504455168</v>
      </c>
      <c r="AE46" s="16">
        <f t="shared" si="17"/>
        <v>1.079439830229407</v>
      </c>
      <c r="AF46" s="16">
        <f t="shared" si="18"/>
        <v>0.59825532057939745</v>
      </c>
      <c r="AG46" s="16">
        <f t="shared" si="19"/>
        <v>11.851173292200006</v>
      </c>
      <c r="AH46" s="16">
        <f t="shared" si="20"/>
        <v>11.851173292200006</v>
      </c>
      <c r="AI46" s="16">
        <f t="shared" si="25"/>
        <v>240</v>
      </c>
      <c r="AJ46" s="16">
        <f t="shared" si="26"/>
        <v>390</v>
      </c>
      <c r="AK46" s="40">
        <f t="shared" si="27"/>
        <v>124.50234658440002</v>
      </c>
      <c r="AL46" s="40">
        <f t="shared" si="28"/>
        <v>163.80000000000001</v>
      </c>
      <c r="AM46" s="4" t="s">
        <v>90</v>
      </c>
      <c r="AN46" s="44" t="str">
        <f t="shared" si="21"/>
        <v>A1</v>
      </c>
    </row>
    <row r="47" spans="1:40">
      <c r="A47" s="24"/>
      <c r="B47" s="6" t="s">
        <v>48</v>
      </c>
      <c r="C47" s="15" t="s">
        <v>60</v>
      </c>
      <c r="D47" s="30">
        <v>2.5</v>
      </c>
      <c r="E47" s="31">
        <v>3</v>
      </c>
      <c r="F47" s="37">
        <v>390</v>
      </c>
      <c r="G47" s="31">
        <v>800</v>
      </c>
      <c r="H47" s="31">
        <v>140</v>
      </c>
      <c r="I47" s="31">
        <v>225</v>
      </c>
      <c r="J47" s="31">
        <v>8.1999999999999993</v>
      </c>
      <c r="K47" s="31">
        <v>130</v>
      </c>
      <c r="L47" s="31">
        <v>2</v>
      </c>
      <c r="M47" s="31">
        <v>2</v>
      </c>
      <c r="N47" s="30">
        <f t="shared" si="23"/>
        <v>5.33</v>
      </c>
      <c r="O47" s="31">
        <v>70</v>
      </c>
      <c r="P47" s="31">
        <v>365</v>
      </c>
      <c r="Q47" s="31">
        <v>310</v>
      </c>
      <c r="R47" s="31">
        <v>1033</v>
      </c>
      <c r="S47" s="31">
        <v>140</v>
      </c>
      <c r="T47" s="31">
        <v>180</v>
      </c>
      <c r="U47" s="5">
        <v>183</v>
      </c>
      <c r="V47" s="31">
        <v>1</v>
      </c>
      <c r="W47" s="31">
        <v>1</v>
      </c>
      <c r="X47" s="31">
        <v>1</v>
      </c>
      <c r="Y47" s="31">
        <v>1.1000000000000001</v>
      </c>
      <c r="Z47" s="16">
        <f t="shared" si="24"/>
        <v>4.6126605966632592</v>
      </c>
      <c r="AA47" s="16">
        <f t="shared" si="13"/>
        <v>15.439682055575128</v>
      </c>
      <c r="AB47" s="16">
        <f t="shared" si="14"/>
        <v>23.0369190545</v>
      </c>
      <c r="AC47" s="16">
        <f t="shared" si="15"/>
        <v>29.012829695575</v>
      </c>
      <c r="AD47" s="16">
        <f t="shared" si="16"/>
        <v>0.89108093893751816</v>
      </c>
      <c r="AE47" s="16">
        <f t="shared" si="17"/>
        <v>1.0663274499085764</v>
      </c>
      <c r="AF47" s="16">
        <f t="shared" si="18"/>
        <v>0.60532166667287757</v>
      </c>
      <c r="AG47" s="16">
        <f t="shared" si="19"/>
        <v>16.454800559752169</v>
      </c>
      <c r="AH47" s="16">
        <f t="shared" si="20"/>
        <v>15.439682055575128</v>
      </c>
      <c r="AI47" s="16">
        <f t="shared" si="25"/>
        <v>240</v>
      </c>
      <c r="AJ47" s="16">
        <f t="shared" si="26"/>
        <v>330</v>
      </c>
      <c r="AK47" s="40">
        <f t="shared" si="27"/>
        <v>131.67936411115025</v>
      </c>
      <c r="AL47" s="40">
        <f t="shared" si="28"/>
        <v>138.6</v>
      </c>
      <c r="AM47" s="4" t="s">
        <v>90</v>
      </c>
      <c r="AN47" s="44" t="str">
        <f t="shared" si="21"/>
        <v>A1</v>
      </c>
    </row>
    <row r="48" spans="1:40">
      <c r="A48" s="24"/>
      <c r="B48" s="6" t="s">
        <v>49</v>
      </c>
      <c r="C48" s="15" t="s">
        <v>60</v>
      </c>
      <c r="D48" s="30">
        <v>2.5</v>
      </c>
      <c r="E48" s="31">
        <v>3</v>
      </c>
      <c r="F48" s="37">
        <v>390</v>
      </c>
      <c r="G48" s="31">
        <v>800</v>
      </c>
      <c r="H48" s="31">
        <v>140</v>
      </c>
      <c r="I48" s="31">
        <v>225</v>
      </c>
      <c r="J48" s="31">
        <v>8</v>
      </c>
      <c r="K48" s="31">
        <v>160</v>
      </c>
      <c r="L48" s="31">
        <v>2</v>
      </c>
      <c r="M48" s="31">
        <v>2</v>
      </c>
      <c r="N48" s="30">
        <f t="shared" si="23"/>
        <v>5.2</v>
      </c>
      <c r="O48" s="31">
        <v>70</v>
      </c>
      <c r="P48" s="31">
        <v>515</v>
      </c>
      <c r="Q48" s="31">
        <v>460</v>
      </c>
      <c r="R48" s="31">
        <v>1033</v>
      </c>
      <c r="S48" s="31">
        <v>140</v>
      </c>
      <c r="T48" s="31">
        <v>180</v>
      </c>
      <c r="U48" s="5">
        <v>191</v>
      </c>
      <c r="V48" s="31">
        <v>1</v>
      </c>
      <c r="W48" s="31">
        <v>1</v>
      </c>
      <c r="X48" s="31">
        <v>1</v>
      </c>
      <c r="Y48" s="31">
        <v>1.1000000000000001</v>
      </c>
      <c r="Z48" s="16">
        <f t="shared" si="24"/>
        <v>4.6504007032108188</v>
      </c>
      <c r="AA48" s="16">
        <f t="shared" si="13"/>
        <v>18.690890506344925</v>
      </c>
      <c r="AB48" s="16">
        <f t="shared" si="14"/>
        <v>21.926871200000001</v>
      </c>
      <c r="AC48" s="16">
        <f t="shared" si="15"/>
        <v>27.499686730087678</v>
      </c>
      <c r="AD48" s="16">
        <f t="shared" si="16"/>
        <v>0.89294448541112592</v>
      </c>
      <c r="AE48" s="16">
        <f t="shared" si="17"/>
        <v>1.0684463259387962</v>
      </c>
      <c r="AF48" s="16">
        <f t="shared" si="18"/>
        <v>0.60417282735000333</v>
      </c>
      <c r="AG48" s="16">
        <f t="shared" si="19"/>
        <v>15.632191326055164</v>
      </c>
      <c r="AH48" s="16">
        <f t="shared" si="20"/>
        <v>15.632191326055164</v>
      </c>
      <c r="AI48" s="16">
        <f t="shared" si="25"/>
        <v>240</v>
      </c>
      <c r="AJ48" s="16">
        <f t="shared" si="26"/>
        <v>390</v>
      </c>
      <c r="AK48" s="40">
        <f t="shared" si="27"/>
        <v>132.06438265211034</v>
      </c>
      <c r="AL48" s="40">
        <f t="shared" si="28"/>
        <v>163.80000000000001</v>
      </c>
      <c r="AM48" s="4" t="s">
        <v>90</v>
      </c>
      <c r="AN48" s="44" t="str">
        <f t="shared" si="21"/>
        <v>A1</v>
      </c>
    </row>
    <row r="49" spans="1:40">
      <c r="A49" s="24"/>
      <c r="B49" s="6" t="s">
        <v>50</v>
      </c>
      <c r="C49" s="15" t="s">
        <v>60</v>
      </c>
      <c r="D49" s="30">
        <v>2.5</v>
      </c>
      <c r="E49" s="31">
        <v>3</v>
      </c>
      <c r="F49" s="37">
        <v>390</v>
      </c>
      <c r="G49" s="31">
        <v>1200</v>
      </c>
      <c r="H49" s="31">
        <v>140</v>
      </c>
      <c r="I49" s="31">
        <v>540</v>
      </c>
      <c r="J49" s="31">
        <v>9</v>
      </c>
      <c r="K49" s="31">
        <v>440</v>
      </c>
      <c r="L49" s="31">
        <v>4</v>
      </c>
      <c r="M49" s="31">
        <v>2</v>
      </c>
      <c r="N49" s="30">
        <f t="shared" si="23"/>
        <v>5.8500000000000005</v>
      </c>
      <c r="O49" s="31">
        <v>70</v>
      </c>
      <c r="P49" s="31">
        <v>515</v>
      </c>
      <c r="Q49" s="31">
        <v>460</v>
      </c>
      <c r="R49" s="31">
        <v>1033</v>
      </c>
      <c r="S49" s="31">
        <v>140</v>
      </c>
      <c r="T49" s="31">
        <v>180</v>
      </c>
      <c r="U49" s="6">
        <v>229</v>
      </c>
      <c r="V49" s="31">
        <v>1</v>
      </c>
      <c r="W49" s="31">
        <v>1</v>
      </c>
      <c r="X49" s="31">
        <v>1</v>
      </c>
      <c r="Y49" s="31">
        <v>1.1000000000000001</v>
      </c>
      <c r="Z49" s="16">
        <f t="shared" si="24"/>
        <v>4.4731147894006043</v>
      </c>
      <c r="AA49" s="16">
        <f t="shared" si="13"/>
        <v>55.620498537322881</v>
      </c>
      <c r="AB49" s="16">
        <f t="shared" si="14"/>
        <v>27.751196362500007</v>
      </c>
      <c r="AC49" s="16">
        <f t="shared" si="15"/>
        <v>35.52694853385286</v>
      </c>
      <c r="AD49" s="16">
        <f t="shared" si="16"/>
        <v>0.88381608613110463</v>
      </c>
      <c r="AE49" s="16">
        <f t="shared" si="17"/>
        <v>1.0581003781541727</v>
      </c>
      <c r="AF49" s="16">
        <f t="shared" si="18"/>
        <v>0.609807745729538</v>
      </c>
      <c r="AG49" s="16">
        <f t="shared" si="19"/>
        <v>19.969015504234381</v>
      </c>
      <c r="AH49" s="16">
        <f t="shared" si="20"/>
        <v>19.969015504234381</v>
      </c>
      <c r="AI49" s="16">
        <f t="shared" si="25"/>
        <v>240</v>
      </c>
      <c r="AJ49" s="16">
        <f t="shared" si="26"/>
        <v>950</v>
      </c>
      <c r="AK49" s="40">
        <f t="shared" si="27"/>
        <v>180.67606201693752</v>
      </c>
      <c r="AL49" s="40">
        <f t="shared" si="28"/>
        <v>399</v>
      </c>
      <c r="AM49" s="15" t="s">
        <v>90</v>
      </c>
      <c r="AN49" s="44" t="str">
        <f t="shared" si="21"/>
        <v>A1</v>
      </c>
    </row>
    <row r="50" spans="1:40">
      <c r="A50" s="25"/>
      <c r="B50" s="8" t="s">
        <v>51</v>
      </c>
      <c r="C50" s="14" t="s">
        <v>60</v>
      </c>
      <c r="D50" s="29">
        <v>2.5</v>
      </c>
      <c r="E50" s="28">
        <v>3</v>
      </c>
      <c r="F50" s="27">
        <v>390</v>
      </c>
      <c r="G50" s="28">
        <v>1200</v>
      </c>
      <c r="H50" s="28">
        <v>140</v>
      </c>
      <c r="I50" s="28">
        <v>540</v>
      </c>
      <c r="J50" s="28">
        <v>9</v>
      </c>
      <c r="K50" s="28">
        <v>440</v>
      </c>
      <c r="L50" s="28">
        <v>2</v>
      </c>
      <c r="M50" s="28">
        <v>2</v>
      </c>
      <c r="N50" s="30">
        <f t="shared" si="23"/>
        <v>5.8500000000000005</v>
      </c>
      <c r="O50" s="28">
        <v>70</v>
      </c>
      <c r="P50" s="28">
        <v>515</v>
      </c>
      <c r="Q50" s="28">
        <v>460</v>
      </c>
      <c r="R50" s="28">
        <v>1033</v>
      </c>
      <c r="S50" s="28">
        <v>140</v>
      </c>
      <c r="T50" s="28">
        <v>180</v>
      </c>
      <c r="U50" s="8">
        <v>235</v>
      </c>
      <c r="V50" s="28">
        <v>1</v>
      </c>
      <c r="W50" s="28">
        <v>1</v>
      </c>
      <c r="X50" s="28">
        <v>1</v>
      </c>
      <c r="Y50" s="28">
        <v>1.1000000000000001</v>
      </c>
      <c r="Z50" s="17">
        <f t="shared" si="24"/>
        <v>4.4731147894006043</v>
      </c>
      <c r="AA50" s="17">
        <f t="shared" si="13"/>
        <v>55.620498537322881</v>
      </c>
      <c r="AB50" s="17">
        <f t="shared" si="14"/>
        <v>27.751196362500007</v>
      </c>
      <c r="AC50" s="17">
        <f t="shared" si="15"/>
        <v>35.52694853385286</v>
      </c>
      <c r="AD50" s="17">
        <f t="shared" si="16"/>
        <v>0.88381608613110463</v>
      </c>
      <c r="AE50" s="17">
        <f t="shared" si="17"/>
        <v>1.0581003781541727</v>
      </c>
      <c r="AF50" s="17">
        <f t="shared" si="18"/>
        <v>0.609807745729538</v>
      </c>
      <c r="AG50" s="17">
        <f t="shared" si="19"/>
        <v>19.969015504234381</v>
      </c>
      <c r="AH50" s="17">
        <f t="shared" si="20"/>
        <v>19.969015504234381</v>
      </c>
      <c r="AI50" s="17">
        <f t="shared" si="25"/>
        <v>240</v>
      </c>
      <c r="AJ50" s="17">
        <f t="shared" si="26"/>
        <v>950</v>
      </c>
      <c r="AK50" s="41">
        <f t="shared" si="27"/>
        <v>140.73803100846877</v>
      </c>
      <c r="AL50" s="41">
        <f t="shared" si="28"/>
        <v>399</v>
      </c>
      <c r="AM50" s="14" t="s">
        <v>90</v>
      </c>
      <c r="AN50" s="39" t="str">
        <f t="shared" si="21"/>
        <v>A1</v>
      </c>
    </row>
    <row r="51" spans="1:40">
      <c r="Z51" s="9"/>
      <c r="AA51" s="9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40">
      <c r="Z52" s="4"/>
      <c r="AA52" s="4"/>
      <c r="AB52" s="4"/>
      <c r="AC52" s="4"/>
      <c r="AD52" s="4"/>
      <c r="AE52" s="4"/>
      <c r="AF52" s="4"/>
      <c r="AG52" s="4"/>
      <c r="AJ52" s="4"/>
    </row>
    <row r="53" spans="1:40">
      <c r="Z53" s="4"/>
      <c r="AA53" s="4"/>
      <c r="AB53" s="4"/>
      <c r="AC53" s="4"/>
      <c r="AD53" s="4"/>
      <c r="AE53" s="4"/>
      <c r="AF53" s="4"/>
      <c r="AG53" s="4"/>
      <c r="AJ53" s="4"/>
    </row>
    <row r="54" spans="1:40">
      <c r="Z54" s="23"/>
      <c r="AA54" s="23"/>
      <c r="AB54" s="23"/>
      <c r="AC54" s="23"/>
      <c r="AD54" s="23"/>
      <c r="AE54" s="23"/>
      <c r="AF54" s="2"/>
      <c r="AG54" s="23"/>
      <c r="AH54" s="23"/>
      <c r="AI54" s="23"/>
      <c r="AJ54" s="23"/>
    </row>
    <row r="55" spans="1:40">
      <c r="Z55" s="2"/>
      <c r="AA55" s="2"/>
      <c r="AB55" s="2"/>
      <c r="AC55" s="2"/>
      <c r="AD55" s="11"/>
      <c r="AE55" s="2"/>
      <c r="AF55" s="2"/>
      <c r="AG55" s="2"/>
      <c r="AH55" s="2"/>
      <c r="AI55" s="2"/>
      <c r="AJ55" s="2"/>
    </row>
    <row r="56" spans="1:40"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40">
      <c r="Z57" s="4"/>
      <c r="AA57" s="4"/>
      <c r="AB57" s="4"/>
      <c r="AC57" s="4"/>
      <c r="AD57" s="4"/>
      <c r="AE57" s="4"/>
      <c r="AF57" s="4"/>
      <c r="AG57" s="12"/>
      <c r="AH57" s="4"/>
      <c r="AI57" s="4"/>
      <c r="AJ57" s="4"/>
    </row>
    <row r="58" spans="1:40">
      <c r="Z58" s="4"/>
      <c r="AA58" s="4"/>
      <c r="AB58" s="4"/>
      <c r="AC58" s="4"/>
      <c r="AD58" s="4"/>
      <c r="AE58" s="4"/>
      <c r="AF58" s="4"/>
      <c r="AG58" s="12"/>
      <c r="AH58" s="4"/>
      <c r="AI58" s="4"/>
      <c r="AJ58" s="4"/>
    </row>
    <row r="59" spans="1:40">
      <c r="Z59" s="4"/>
      <c r="AA59" s="4"/>
      <c r="AB59" s="4"/>
      <c r="AC59" s="4"/>
      <c r="AD59" s="4"/>
      <c r="AE59" s="4"/>
      <c r="AF59" s="4"/>
      <c r="AG59" s="12"/>
      <c r="AH59" s="4"/>
      <c r="AI59" s="4"/>
      <c r="AJ59" s="4"/>
    </row>
    <row r="60" spans="1:40">
      <c r="Z60" s="4"/>
      <c r="AA60" s="4"/>
      <c r="AB60" s="4"/>
      <c r="AC60" s="4"/>
      <c r="AD60" s="4"/>
      <c r="AE60" s="4"/>
      <c r="AF60" s="4"/>
      <c r="AG60" s="12"/>
      <c r="AH60" s="4"/>
      <c r="AI60" s="4"/>
      <c r="AJ60" s="4"/>
    </row>
    <row r="61" spans="1:40">
      <c r="Z61" s="4"/>
      <c r="AA61" s="4"/>
      <c r="AB61" s="4"/>
      <c r="AC61" s="4"/>
      <c r="AD61" s="4"/>
      <c r="AE61" s="4"/>
      <c r="AF61" s="4"/>
      <c r="AG61" s="12"/>
      <c r="AH61" s="4"/>
      <c r="AI61" s="4"/>
      <c r="AJ61" s="4"/>
    </row>
    <row r="62" spans="1:40">
      <c r="Z62" s="4"/>
      <c r="AA62" s="4"/>
      <c r="AB62" s="4"/>
      <c r="AC62" s="4"/>
      <c r="AD62" s="4"/>
      <c r="AE62" s="4"/>
      <c r="AF62" s="4"/>
      <c r="AG62" s="12"/>
      <c r="AH62" s="4"/>
      <c r="AI62" s="4"/>
      <c r="AJ62" s="4"/>
    </row>
    <row r="63" spans="1:40">
      <c r="Z63" s="4"/>
      <c r="AA63" s="4"/>
      <c r="AB63" s="4"/>
      <c r="AC63" s="4"/>
      <c r="AD63" s="4"/>
      <c r="AE63" s="4"/>
      <c r="AF63" s="4"/>
      <c r="AG63" s="12"/>
      <c r="AH63" s="4"/>
      <c r="AI63" s="4"/>
      <c r="AJ63" s="4"/>
    </row>
    <row r="64" spans="1:40">
      <c r="Z64" s="4"/>
      <c r="AA64" s="4"/>
      <c r="AB64" s="4"/>
      <c r="AC64" s="4"/>
      <c r="AD64" s="4"/>
      <c r="AE64" s="4"/>
      <c r="AF64" s="4"/>
      <c r="AG64" s="12"/>
      <c r="AH64" s="4"/>
      <c r="AI64" s="4"/>
      <c r="AJ64" s="4"/>
    </row>
    <row r="65" spans="26:36"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</sheetData>
  <mergeCells count="7">
    <mergeCell ref="AG54:AJ54"/>
    <mergeCell ref="A2:A16"/>
    <mergeCell ref="A17:A19"/>
    <mergeCell ref="A20:A24"/>
    <mergeCell ref="A25:A50"/>
    <mergeCell ref="Z54:AB54"/>
    <mergeCell ref="AC54:AE54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aloisio</dc:creator>
  <cp:lastModifiedBy>angelo aloisio</cp:lastModifiedBy>
  <dcterms:created xsi:type="dcterms:W3CDTF">2022-07-14T12:19:55Z</dcterms:created>
  <dcterms:modified xsi:type="dcterms:W3CDTF">2022-12-16T15:18:40Z</dcterms:modified>
</cp:coreProperties>
</file>